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ABRIL" sheetId="1" r:id="rId1"/>
    <sheet name="MAYO" sheetId="2" r:id="rId2"/>
    <sheet name="JUNIO" sheetId="3" r:id="rId3"/>
  </sheets>
  <externalReferences>
    <externalReference r:id="rId6"/>
    <externalReference r:id="rId7"/>
  </externalReferences>
  <definedNames>
    <definedName name="_xlnm.Print_Area" localSheetId="0">'ABRIL'!$A$1:$J$77</definedName>
    <definedName name="_xlnm.Print_Area" localSheetId="2">'JUNIO'!$A$1:$J$77</definedName>
    <definedName name="_xlnm.Print_Area" localSheetId="1">'MAYO'!$A$1:$J$77</definedName>
  </definedNames>
  <calcPr fullCalcOnLoad="1"/>
</workbook>
</file>

<file path=xl/sharedStrings.xml><?xml version="1.0" encoding="utf-8"?>
<sst xmlns="http://schemas.openxmlformats.org/spreadsheetml/2006/main" count="248" uniqueCount="82">
  <si>
    <t>UNIVERSIDAD AUTONOMA DE CHIHUAHUA</t>
  </si>
  <si>
    <t>COMPARATIVO PRESUPUESTAL POR FONDOS</t>
  </si>
  <si>
    <t>EJERCICIO 2 0 1 2</t>
  </si>
  <si>
    <t>ABRIL DEL 2012</t>
  </si>
  <si>
    <t xml:space="preserve"> ACUMULADO ABRIL  2012</t>
  </si>
  <si>
    <t>PRESUPUESTO</t>
  </si>
  <si>
    <t>R E A L</t>
  </si>
  <si>
    <t>DIFERENCIA</t>
  </si>
  <si>
    <t>I  N  G  R  E  S  O  S:</t>
  </si>
  <si>
    <t>Subsidio Federal</t>
  </si>
  <si>
    <t>Subsidio Estatal</t>
  </si>
  <si>
    <t>Subsidio Estatal Extraordinario</t>
  </si>
  <si>
    <t>SUMA SUBSIDIOS</t>
  </si>
  <si>
    <t>Recursos PIFI</t>
  </si>
  <si>
    <t>Recursos Promep</t>
  </si>
  <si>
    <t>Recursos Construcción Campus II</t>
  </si>
  <si>
    <t>Recursos Convenios</t>
  </si>
  <si>
    <t>SUMA OTROS APOYOS FED.</t>
  </si>
  <si>
    <t>Insc., Coleg. y Exámenes Posgrado</t>
  </si>
  <si>
    <t>Insc., Coleg. y Exámenes Licenciatura</t>
  </si>
  <si>
    <t>Servicios Académicos y Profesionales</t>
  </si>
  <si>
    <t>Cuotas por Incorporación</t>
  </si>
  <si>
    <t>Donativos en Efectivo</t>
  </si>
  <si>
    <t>Impuesto Universitario Municipal</t>
  </si>
  <si>
    <t>Rendimientos Financieros</t>
  </si>
  <si>
    <t>Venta de Productos</t>
  </si>
  <si>
    <t>Otros Ingresos</t>
  </si>
  <si>
    <t>SUMA INGRESOS PROPIOS</t>
  </si>
  <si>
    <t>T O T A L    I N G R E S O S</t>
  </si>
  <si>
    <t>BECAS  Y  CONDONACIONES</t>
  </si>
  <si>
    <t>I N G R E S O S   N E T O S</t>
  </si>
  <si>
    <t>FONDO GENÉRICO</t>
  </si>
  <si>
    <t>E  G  R  E  S  O  S:</t>
  </si>
  <si>
    <t>Servicios Personales</t>
  </si>
  <si>
    <t>Servicios Generales</t>
  </si>
  <si>
    <t>Materiales de Consumo</t>
  </si>
  <si>
    <t>Mantenimiento y Conservación</t>
  </si>
  <si>
    <t>Apoyos</t>
  </si>
  <si>
    <t>Transferencia entre fondos</t>
  </si>
  <si>
    <t>SUMA GASTOS OPERACION</t>
  </si>
  <si>
    <t>Producción Agrícola</t>
  </si>
  <si>
    <t>Producción Frutícola</t>
  </si>
  <si>
    <t>Producción Ganadera</t>
  </si>
  <si>
    <t>Producción Avícola</t>
  </si>
  <si>
    <t>Producción de Cárnicos</t>
  </si>
  <si>
    <t>Producción Alimentos Balanceados</t>
  </si>
  <si>
    <t>Producción de Praderas</t>
  </si>
  <si>
    <t>Producción de Especies Menores</t>
  </si>
  <si>
    <t>SUMA COSTO PRODUCCION</t>
  </si>
  <si>
    <t>SUMAN GASTOS Y COSTOS</t>
  </si>
  <si>
    <t>Obras de Arte</t>
  </si>
  <si>
    <t>Acervo Bibliográfico</t>
  </si>
  <si>
    <t>Terrenos y predios</t>
  </si>
  <si>
    <t>Edificios y Construcciones</t>
  </si>
  <si>
    <t>Maquinaria</t>
  </si>
  <si>
    <t>Mobiliario y Equipo Oficina</t>
  </si>
  <si>
    <t>Mobiliario y Equipo Académico</t>
  </si>
  <si>
    <t>Equipo de Transporte</t>
  </si>
  <si>
    <t>Equipo de Cómputo</t>
  </si>
  <si>
    <t>Pié de Cría</t>
  </si>
  <si>
    <t>Otras Inversiones</t>
  </si>
  <si>
    <t>SUMA INVERSIONES</t>
  </si>
  <si>
    <t>TOTAL  EGRESOS F. GENÉRICO</t>
  </si>
  <si>
    <t>FONDO ESPECÍFICO</t>
  </si>
  <si>
    <t>Material de Consumo</t>
  </si>
  <si>
    <t>Becas Económicas</t>
  </si>
  <si>
    <t>SUMAN GASTOS DE OPERACIÓN</t>
  </si>
  <si>
    <t>Mobiliario y Equipo</t>
  </si>
  <si>
    <t>Otros</t>
  </si>
  <si>
    <t>SUMAN  INVERSIONES</t>
  </si>
  <si>
    <t>TOTAL EGRESOS F. ESPECIFICOS</t>
  </si>
  <si>
    <t>T O T A L    E G R E S O S</t>
  </si>
  <si>
    <t>(DEFICIT) /REMANENTE</t>
  </si>
  <si>
    <t>Cambiar titulos del mes</t>
  </si>
  <si>
    <t xml:space="preserve">Cambiar fomula del presupuesto del mes </t>
  </si>
  <si>
    <t>Cambiar formula del presupuesto  acumulado</t>
  </si>
  <si>
    <t>Verificar saldo REAL vs Estado de ingresos y egresos</t>
  </si>
  <si>
    <t xml:space="preserve">Real acumulado modificar formula para acumular el mes </t>
  </si>
  <si>
    <t>MAYO DEL 2012</t>
  </si>
  <si>
    <t xml:space="preserve"> ACUMULADO MAYO  2012</t>
  </si>
  <si>
    <t>JUNIO DEL 2012</t>
  </si>
  <si>
    <t xml:space="preserve"> ACUMULADO JUNIO  2012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</si>
</sst>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N$&quot;* #,##0.00_);_(&quot;N$&quot;* \(#,##0.00\);_(&quot;N$&quot;* &quot;-&quot;??_);_(@_)"/>
    <numFmt numFmtId="166" formatCode="_-[$$-80A]* #,##0_-;\-[$$-80A]* #,##0_-;_-[$$-80A]* &quot;-&quot;??_-;_-@_-"/>
    <numFmt numFmtId="167" formatCode="_(&quot;$&quot;* #,##0_);_(&quot;$&quot;* \(#,##0\);_(&quot;$&quot;* &quot;-&quot;??_);_(@_)"/>
    <numFmt numFmtId="168" formatCode="_(* #,##0_);_(* \(#,##0\);_(* &quot;-&quot;??_);_(@_)"/>
    <numFmt numFmtId="169" formatCode="#,##0.0000000"/>
    <numFmt numFmtId="170" formatCode="_-&quot;$&quot;* #,##0_-;\-&quot;$&quot;* #,##0_-;_-&quot;$&quot;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3" fontId="5" fillId="0" borderId="16" xfId="46" applyNumberFormat="1" applyFont="1" applyFill="1" applyBorder="1" applyAlignment="1">
      <alignment horizontal="center"/>
    </xf>
    <xf numFmtId="3" fontId="5" fillId="0" borderId="17" xfId="46" applyNumberFormat="1" applyFont="1" applyFill="1" applyBorder="1" applyAlignment="1">
      <alignment horizontal="center"/>
    </xf>
    <xf numFmtId="3" fontId="5" fillId="0" borderId="18" xfId="46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5" fillId="0" borderId="17" xfId="46" applyNumberFormat="1" applyFont="1" applyBorder="1" applyAlignment="1">
      <alignment horizontal="center"/>
    </xf>
    <xf numFmtId="3" fontId="5" fillId="0" borderId="19" xfId="46" applyNumberFormat="1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3" fontId="7" fillId="0" borderId="14" xfId="46" applyNumberFormat="1" applyFont="1" applyBorder="1" applyAlignment="1">
      <alignment/>
    </xf>
    <xf numFmtId="3" fontId="7" fillId="0" borderId="20" xfId="46" applyNumberFormat="1" applyFont="1" applyBorder="1" applyAlignment="1">
      <alignment/>
    </xf>
    <xf numFmtId="3" fontId="7" fillId="0" borderId="15" xfId="46" applyNumberFormat="1" applyFont="1" applyBorder="1" applyAlignment="1">
      <alignment/>
    </xf>
    <xf numFmtId="0" fontId="0" fillId="0" borderId="15" xfId="0" applyBorder="1" applyAlignment="1">
      <alignment/>
    </xf>
    <xf numFmtId="3" fontId="7" fillId="0" borderId="21" xfId="46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66" fontId="7" fillId="0" borderId="14" xfId="52" applyNumberFormat="1" applyFont="1" applyFill="1" applyBorder="1" applyAlignment="1">
      <alignment/>
    </xf>
    <xf numFmtId="167" fontId="7" fillId="0" borderId="20" xfId="52" applyNumberFormat="1" applyFont="1" applyBorder="1" applyAlignment="1">
      <alignment/>
    </xf>
    <xf numFmtId="167" fontId="7" fillId="0" borderId="15" xfId="52" applyNumberFormat="1" applyFont="1" applyBorder="1" applyAlignment="1">
      <alignment/>
    </xf>
    <xf numFmtId="167" fontId="7" fillId="0" borderId="14" xfId="52" applyNumberFormat="1" applyFont="1" applyFill="1" applyBorder="1" applyAlignment="1">
      <alignment/>
    </xf>
    <xf numFmtId="168" fontId="7" fillId="0" borderId="14" xfId="46" applyNumberFormat="1" applyFont="1" applyFill="1" applyBorder="1" applyAlignment="1">
      <alignment/>
    </xf>
    <xf numFmtId="168" fontId="7" fillId="0" borderId="20" xfId="46" applyNumberFormat="1" applyFont="1" applyBorder="1" applyAlignment="1">
      <alignment/>
    </xf>
    <xf numFmtId="168" fontId="7" fillId="0" borderId="15" xfId="46" applyNumberFormat="1" applyFont="1" applyBorder="1" applyAlignment="1">
      <alignment/>
    </xf>
    <xf numFmtId="3" fontId="7" fillId="0" borderId="14" xfId="46" applyNumberFormat="1" applyFont="1" applyFill="1" applyBorder="1" applyAlignment="1">
      <alignment/>
    </xf>
    <xf numFmtId="168" fontId="7" fillId="0" borderId="14" xfId="46" applyNumberFormat="1" applyFont="1" applyBorder="1" applyAlignment="1">
      <alignment/>
    </xf>
    <xf numFmtId="164" fontId="7" fillId="0" borderId="20" xfId="46" applyFont="1" applyBorder="1" applyAlignment="1">
      <alignment/>
    </xf>
    <xf numFmtId="164" fontId="0" fillId="0" borderId="15" xfId="46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23" xfId="46" applyNumberFormat="1" applyFont="1" applyBorder="1" applyAlignment="1">
      <alignment/>
    </xf>
    <xf numFmtId="168" fontId="8" fillId="0" borderId="24" xfId="46" applyNumberFormat="1" applyFont="1" applyBorder="1" applyAlignment="1">
      <alignment/>
    </xf>
    <xf numFmtId="168" fontId="0" fillId="0" borderId="0" xfId="46" applyNumberFormat="1" applyFont="1" applyAlignment="1">
      <alignment/>
    </xf>
    <xf numFmtId="167" fontId="7" fillId="0" borderId="14" xfId="52" applyNumberFormat="1" applyFont="1" applyBorder="1" applyAlignment="1">
      <alignment/>
    </xf>
    <xf numFmtId="164" fontId="7" fillId="0" borderId="15" xfId="46" applyFont="1" applyBorder="1" applyAlignment="1">
      <alignment/>
    </xf>
    <xf numFmtId="3" fontId="0" fillId="0" borderId="0" xfId="0" applyNumberFormat="1" applyAlignment="1">
      <alignment/>
    </xf>
    <xf numFmtId="168" fontId="9" fillId="0" borderId="14" xfId="46" applyNumberFormat="1" applyFont="1" applyFill="1" applyBorder="1" applyAlignment="1">
      <alignment/>
    </xf>
    <xf numFmtId="3" fontId="7" fillId="0" borderId="20" xfId="46" applyNumberFormat="1" applyFont="1" applyFill="1" applyBorder="1" applyAlignment="1">
      <alignment/>
    </xf>
    <xf numFmtId="168" fontId="7" fillId="0" borderId="15" xfId="46" applyNumberFormat="1" applyFont="1" applyFill="1" applyBorder="1" applyAlignment="1">
      <alignment/>
    </xf>
    <xf numFmtId="168" fontId="8" fillId="0" borderId="23" xfId="46" applyNumberFormat="1" applyFont="1" applyBorder="1" applyAlignment="1">
      <alignment/>
    </xf>
    <xf numFmtId="167" fontId="4" fillId="33" borderId="22" xfId="52" applyNumberFormat="1" applyFont="1" applyFill="1" applyBorder="1" applyAlignment="1">
      <alignment/>
    </xf>
    <xf numFmtId="167" fontId="4" fillId="33" borderId="23" xfId="52" applyNumberFormat="1" applyFont="1" applyFill="1" applyBorder="1" applyAlignment="1">
      <alignment/>
    </xf>
    <xf numFmtId="167" fontId="4" fillId="33" borderId="24" xfId="52" applyNumberFormat="1" applyFont="1" applyFill="1" applyBorder="1" applyAlignment="1">
      <alignment/>
    </xf>
    <xf numFmtId="167" fontId="4" fillId="0" borderId="22" xfId="52" applyNumberFormat="1" applyFont="1" applyFill="1" applyBorder="1" applyAlignment="1">
      <alignment/>
    </xf>
    <xf numFmtId="167" fontId="4" fillId="0" borderId="23" xfId="52" applyNumberFormat="1" applyFont="1" applyFill="1" applyBorder="1" applyAlignment="1">
      <alignment/>
    </xf>
    <xf numFmtId="167" fontId="4" fillId="0" borderId="24" xfId="52" applyNumberFormat="1" applyFont="1" applyFill="1" applyBorder="1" applyAlignment="1">
      <alignment/>
    </xf>
    <xf numFmtId="3" fontId="9" fillId="0" borderId="22" xfId="46" applyNumberFormat="1" applyFont="1" applyBorder="1" applyAlignment="1">
      <alignment/>
    </xf>
    <xf numFmtId="3" fontId="7" fillId="0" borderId="23" xfId="46" applyNumberFormat="1" applyFont="1" applyBorder="1" applyAlignment="1">
      <alignment/>
    </xf>
    <xf numFmtId="167" fontId="7" fillId="0" borderId="24" xfId="52" applyNumberFormat="1" applyFont="1" applyBorder="1" applyAlignment="1">
      <alignment/>
    </xf>
    <xf numFmtId="3" fontId="7" fillId="0" borderId="22" xfId="46" applyNumberFormat="1" applyFont="1" applyBorder="1" applyAlignment="1">
      <alignment/>
    </xf>
    <xf numFmtId="0" fontId="10" fillId="0" borderId="14" xfId="0" applyFont="1" applyBorder="1" applyAlignment="1">
      <alignment/>
    </xf>
    <xf numFmtId="169" fontId="7" fillId="0" borderId="14" xfId="46" applyNumberFormat="1" applyFont="1" applyBorder="1" applyAlignment="1">
      <alignment/>
    </xf>
    <xf numFmtId="3" fontId="7" fillId="0" borderId="25" xfId="46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67" fontId="9" fillId="34" borderId="14" xfId="54" applyNumberFormat="1" applyFont="1" applyFill="1" applyBorder="1" applyAlignment="1">
      <alignment/>
    </xf>
    <xf numFmtId="167" fontId="9" fillId="34" borderId="20" xfId="54" applyNumberFormat="1" applyFont="1" applyFill="1" applyBorder="1" applyAlignment="1">
      <alignment/>
    </xf>
    <xf numFmtId="167" fontId="7" fillId="34" borderId="15" xfId="54" applyNumberFormat="1" applyFont="1" applyFill="1" applyBorder="1" applyAlignment="1">
      <alignment/>
    </xf>
    <xf numFmtId="167" fontId="7" fillId="34" borderId="21" xfId="54" applyNumberFormat="1" applyFont="1" applyFill="1" applyBorder="1" applyAlignment="1">
      <alignment/>
    </xf>
    <xf numFmtId="3" fontId="9" fillId="0" borderId="14" xfId="46" applyNumberFormat="1" applyFont="1" applyFill="1" applyBorder="1" applyAlignment="1">
      <alignment/>
    </xf>
    <xf numFmtId="168" fontId="7" fillId="0" borderId="21" xfId="46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16" xfId="46" applyFont="1" applyBorder="1" applyAlignment="1">
      <alignment/>
    </xf>
    <xf numFmtId="164" fontId="7" fillId="0" borderId="17" xfId="46" applyFont="1" applyBorder="1" applyAlignment="1">
      <alignment/>
    </xf>
    <xf numFmtId="168" fontId="7" fillId="0" borderId="18" xfId="46" applyNumberFormat="1" applyFont="1" applyBorder="1" applyAlignment="1">
      <alignment/>
    </xf>
    <xf numFmtId="168" fontId="8" fillId="0" borderId="26" xfId="46" applyNumberFormat="1" applyFont="1" applyBorder="1" applyAlignment="1">
      <alignment/>
    </xf>
    <xf numFmtId="167" fontId="9" fillId="34" borderId="25" xfId="54" applyNumberFormat="1" applyFont="1" applyFill="1" applyBorder="1" applyAlignment="1">
      <alignment/>
    </xf>
    <xf numFmtId="168" fontId="0" fillId="0" borderId="15" xfId="46" applyNumberFormat="1" applyFont="1" applyBorder="1" applyAlignment="1">
      <alignment/>
    </xf>
    <xf numFmtId="3" fontId="7" fillId="0" borderId="17" xfId="46" applyNumberFormat="1" applyFont="1" applyBorder="1" applyAlignment="1">
      <alignment/>
    </xf>
    <xf numFmtId="3" fontId="11" fillId="34" borderId="23" xfId="46" applyNumberFormat="1" applyFont="1" applyFill="1" applyBorder="1" applyAlignment="1">
      <alignment/>
    </xf>
    <xf numFmtId="3" fontId="11" fillId="34" borderId="22" xfId="46" applyNumberFormat="1" applyFont="1" applyFill="1" applyBorder="1" applyAlignment="1">
      <alignment/>
    </xf>
    <xf numFmtId="167" fontId="9" fillId="0" borderId="27" xfId="54" applyNumberFormat="1" applyFont="1" applyFill="1" applyBorder="1" applyAlignment="1">
      <alignment/>
    </xf>
    <xf numFmtId="167" fontId="9" fillId="0" borderId="20" xfId="54" applyNumberFormat="1" applyFont="1" applyFill="1" applyBorder="1" applyAlignment="1">
      <alignment/>
    </xf>
    <xf numFmtId="167" fontId="7" fillId="0" borderId="15" xfId="54" applyNumberFormat="1" applyFont="1" applyFill="1" applyBorder="1" applyAlignment="1">
      <alignment/>
    </xf>
    <xf numFmtId="168" fontId="7" fillId="0" borderId="27" xfId="46" applyNumberFormat="1" applyFont="1" applyFill="1" applyBorder="1" applyAlignment="1">
      <alignment/>
    </xf>
    <xf numFmtId="168" fontId="9" fillId="0" borderId="20" xfId="46" applyNumberFormat="1" applyFont="1" applyFill="1" applyBorder="1" applyAlignment="1">
      <alignment/>
    </xf>
    <xf numFmtId="3" fontId="8" fillId="34" borderId="22" xfId="46" applyNumberFormat="1" applyFont="1" applyFill="1" applyBorder="1" applyAlignment="1">
      <alignment/>
    </xf>
    <xf numFmtId="3" fontId="8" fillId="34" borderId="23" xfId="46" applyNumberFormat="1" applyFont="1" applyFill="1" applyBorder="1" applyAlignment="1">
      <alignment/>
    </xf>
    <xf numFmtId="3" fontId="4" fillId="33" borderId="22" xfId="46" applyNumberFormat="1" applyFont="1" applyFill="1" applyBorder="1" applyAlignment="1">
      <alignment/>
    </xf>
    <xf numFmtId="3" fontId="4" fillId="33" borderId="23" xfId="46" applyNumberFormat="1" applyFont="1" applyFill="1" applyBorder="1" applyAlignment="1">
      <alignment/>
    </xf>
    <xf numFmtId="167" fontId="4" fillId="33" borderId="26" xfId="52" applyNumberFormat="1" applyFont="1" applyFill="1" applyBorder="1" applyAlignment="1">
      <alignment/>
    </xf>
    <xf numFmtId="3" fontId="7" fillId="0" borderId="14" xfId="52" applyNumberFormat="1" applyFont="1" applyBorder="1" applyAlignment="1">
      <alignment/>
    </xf>
    <xf numFmtId="164" fontId="7" fillId="0" borderId="14" xfId="46" applyFont="1" applyBorder="1" applyAlignment="1">
      <alignment/>
    </xf>
    <xf numFmtId="168" fontId="8" fillId="34" borderId="22" xfId="46" applyNumberFormat="1" applyFont="1" applyFill="1" applyBorder="1" applyAlignment="1">
      <alignment/>
    </xf>
    <xf numFmtId="168" fontId="8" fillId="34" borderId="23" xfId="46" applyNumberFormat="1" applyFont="1" applyFill="1" applyBorder="1" applyAlignment="1">
      <alignment/>
    </xf>
    <xf numFmtId="168" fontId="8" fillId="34" borderId="24" xfId="46" applyNumberFormat="1" applyFont="1" applyFill="1" applyBorder="1" applyAlignment="1">
      <alignment/>
    </xf>
    <xf numFmtId="168" fontId="8" fillId="34" borderId="26" xfId="46" applyNumberFormat="1" applyFont="1" applyFill="1" applyBorder="1" applyAlignment="1">
      <alignment/>
    </xf>
    <xf numFmtId="170" fontId="4" fillId="33" borderId="22" xfId="52" applyNumberFormat="1" applyFont="1" applyFill="1" applyBorder="1" applyAlignment="1">
      <alignment/>
    </xf>
    <xf numFmtId="170" fontId="4" fillId="33" borderId="23" xfId="5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7" fillId="0" borderId="10" xfId="46" applyNumberFormat="1" applyFont="1" applyBorder="1" applyAlignment="1">
      <alignment/>
    </xf>
    <xf numFmtId="168" fontId="8" fillId="0" borderId="28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0" fontId="0" fillId="0" borderId="12" xfId="0" applyBorder="1" applyAlignment="1">
      <alignment/>
    </xf>
    <xf numFmtId="3" fontId="7" fillId="0" borderId="29" xfId="46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46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7" fillId="0" borderId="15" xfId="46" applyNumberFormat="1" applyFont="1" applyBorder="1" applyAlignment="1">
      <alignment/>
    </xf>
    <xf numFmtId="164" fontId="7" fillId="0" borderId="14" xfId="46" applyFont="1" applyFill="1" applyBorder="1" applyAlignment="1">
      <alignment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3" fontId="4" fillId="33" borderId="33" xfId="46" applyNumberFormat="1" applyFont="1" applyFill="1" applyBorder="1" applyAlignment="1">
      <alignment horizontal="center"/>
    </xf>
    <xf numFmtId="3" fontId="4" fillId="33" borderId="34" xfId="46" applyNumberFormat="1" applyFont="1" applyFill="1" applyBorder="1" applyAlignment="1">
      <alignment horizontal="center"/>
    </xf>
    <xf numFmtId="3" fontId="4" fillId="33" borderId="13" xfId="46" applyNumberFormat="1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Moneda_Libro2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us%20Casillas\Documents\CUADROS\2012\Presupuesto%202012%20por%20m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sus%20Casillas\Documents\CUADROS\2012\JUN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1">
        <row r="57">
          <cell r="AK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tronato final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  <sheetName val="Bajas ENERO"/>
      <sheetName val="GTOS ABRIL"/>
    </sheetNames>
    <sheetDataSet>
      <sheetData sheetId="9">
        <row r="61">
          <cell r="O61">
            <v>0</v>
          </cell>
        </row>
        <row r="79">
          <cell r="O79">
            <v>22253748.76999998</v>
          </cell>
          <cell r="Q79">
            <v>37610150.58000016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78"/>
  <sheetViews>
    <sheetView tabSelected="1"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4" sqref="C84"/>
    </sheetView>
  </sheetViews>
  <sheetFormatPr defaultColWidth="11.421875" defaultRowHeight="12.75"/>
  <cols>
    <col min="1" max="1" width="1.7109375" style="22" customWidth="1"/>
    <col min="2" max="2" width="2.00390625" style="23" customWidth="1"/>
    <col min="3" max="3" width="32.28125" style="23" customWidth="1"/>
    <col min="4" max="4" width="16.28125" style="23" customWidth="1"/>
    <col min="5" max="5" width="14.421875" style="23" customWidth="1"/>
    <col min="6" max="6" width="14.57421875" style="23" customWidth="1"/>
    <col min="7" max="7" width="1.8515625" style="0" customWidth="1"/>
    <col min="8" max="8" width="15.421875" style="0" customWidth="1"/>
    <col min="9" max="9" width="13.8515625" style="0" customWidth="1"/>
    <col min="10" max="10" width="13.8515625" style="105" bestFit="1" customWidth="1"/>
    <col min="11" max="11" width="9.57421875" style="0" customWidth="1"/>
  </cols>
  <sheetData>
    <row r="1" spans="1:10" ht="18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6.5" thickBot="1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3.5" thickBot="1">
      <c r="A4" s="1"/>
      <c r="B4" s="2"/>
      <c r="C4" s="3"/>
      <c r="D4" s="120" t="s">
        <v>3</v>
      </c>
      <c r="E4" s="121"/>
      <c r="F4" s="122"/>
      <c r="G4" s="4"/>
      <c r="H4" s="120" t="s">
        <v>4</v>
      </c>
      <c r="I4" s="121"/>
      <c r="J4" s="122"/>
    </row>
    <row r="5" spans="1:10" ht="12.75">
      <c r="A5" s="5"/>
      <c r="B5" s="6"/>
      <c r="C5" s="7"/>
      <c r="D5" s="8" t="s">
        <v>5</v>
      </c>
      <c r="E5" s="9" t="s">
        <v>6</v>
      </c>
      <c r="F5" s="10" t="s">
        <v>7</v>
      </c>
      <c r="G5" s="11"/>
      <c r="H5" s="8" t="s">
        <v>5</v>
      </c>
      <c r="I5" s="12" t="s">
        <v>6</v>
      </c>
      <c r="J5" s="13" t="s">
        <v>7</v>
      </c>
    </row>
    <row r="6" spans="1:10" ht="12.75">
      <c r="A6" s="14" t="s">
        <v>8</v>
      </c>
      <c r="B6" s="15"/>
      <c r="C6" s="16"/>
      <c r="D6" s="17"/>
      <c r="E6" s="18"/>
      <c r="F6" s="19"/>
      <c r="G6" s="20"/>
      <c r="H6" s="17"/>
      <c r="I6" s="18"/>
      <c r="J6" s="21"/>
    </row>
    <row r="7" spans="1:10" ht="12.75">
      <c r="A7" s="22" t="s">
        <v>9</v>
      </c>
      <c r="C7" s="24"/>
      <c r="D7" s="25">
        <v>41476000</v>
      </c>
      <c r="E7" s="26">
        <v>41476000</v>
      </c>
      <c r="F7" s="27">
        <v>0</v>
      </c>
      <c r="G7" s="20"/>
      <c r="H7" s="28">
        <v>207381000</v>
      </c>
      <c r="I7" s="26">
        <v>207381000</v>
      </c>
      <c r="J7" s="27">
        <v>0</v>
      </c>
    </row>
    <row r="8" spans="1:10" ht="12.75">
      <c r="A8" s="22" t="s">
        <v>10</v>
      </c>
      <c r="C8" s="24"/>
      <c r="D8" s="29">
        <v>28446732</v>
      </c>
      <c r="E8" s="30">
        <v>28446732</v>
      </c>
      <c r="F8" s="31">
        <v>0</v>
      </c>
      <c r="G8" s="20"/>
      <c r="H8" s="32">
        <v>142234346</v>
      </c>
      <c r="I8" s="18">
        <v>142234346</v>
      </c>
      <c r="J8" s="31">
        <v>0</v>
      </c>
    </row>
    <row r="9" spans="1:10" ht="12.75">
      <c r="A9" s="22" t="s">
        <v>11</v>
      </c>
      <c r="C9" s="24"/>
      <c r="D9" s="33">
        <v>17079000</v>
      </c>
      <c r="E9" s="34">
        <v>0</v>
      </c>
      <c r="F9" s="31">
        <v>-17079000</v>
      </c>
      <c r="G9" s="35"/>
      <c r="H9" s="32">
        <v>17079000</v>
      </c>
      <c r="I9" s="34">
        <v>0</v>
      </c>
      <c r="J9" s="31">
        <v>-17079000</v>
      </c>
    </row>
    <row r="10" spans="2:12" ht="12.75">
      <c r="B10" s="6" t="s">
        <v>12</v>
      </c>
      <c r="C10" s="24"/>
      <c r="D10" s="36">
        <v>87001732</v>
      </c>
      <c r="E10" s="37">
        <v>69922732</v>
      </c>
      <c r="F10" s="38">
        <v>17079000</v>
      </c>
      <c r="G10" s="20"/>
      <c r="H10" s="36">
        <v>366694346</v>
      </c>
      <c r="I10" s="37">
        <v>349615346</v>
      </c>
      <c r="J10" s="38">
        <v>17079000</v>
      </c>
      <c r="L10" s="39"/>
    </row>
    <row r="11" spans="1:10" ht="12.75">
      <c r="A11" s="22" t="s">
        <v>13</v>
      </c>
      <c r="C11" s="24"/>
      <c r="D11" s="28">
        <v>360586.4</v>
      </c>
      <c r="E11" s="26">
        <v>360586.4</v>
      </c>
      <c r="F11" s="31">
        <v>0</v>
      </c>
      <c r="G11" s="20"/>
      <c r="H11" s="40">
        <v>5672891.42</v>
      </c>
      <c r="I11" s="26">
        <v>5672891.42</v>
      </c>
      <c r="J11" s="27">
        <v>0</v>
      </c>
    </row>
    <row r="12" spans="1:10" ht="12.75">
      <c r="A12" s="22" t="s">
        <v>14</v>
      </c>
      <c r="C12" s="24"/>
      <c r="D12" s="32">
        <v>831178.29</v>
      </c>
      <c r="E12" s="18">
        <v>831178.29</v>
      </c>
      <c r="F12" s="31">
        <v>0</v>
      </c>
      <c r="G12" s="20"/>
      <c r="H12" s="17">
        <v>4816716.59</v>
      </c>
      <c r="I12" s="18">
        <v>4816716.59</v>
      </c>
      <c r="J12" s="41">
        <v>0</v>
      </c>
    </row>
    <row r="13" spans="1:10" ht="12.75">
      <c r="A13" s="22" t="s">
        <v>15</v>
      </c>
      <c r="C13" s="24"/>
      <c r="D13" s="29">
        <v>0</v>
      </c>
      <c r="E13" s="30">
        <v>0</v>
      </c>
      <c r="F13" s="31">
        <v>0</v>
      </c>
      <c r="G13" s="20"/>
      <c r="H13" s="33">
        <v>14697312.96</v>
      </c>
      <c r="I13" s="30">
        <v>14697312.96</v>
      </c>
      <c r="J13" s="41">
        <v>0</v>
      </c>
    </row>
    <row r="14" spans="1:10" ht="12.75">
      <c r="A14" s="22" t="s">
        <v>16</v>
      </c>
      <c r="C14" s="24"/>
      <c r="D14" s="32">
        <v>754791.09</v>
      </c>
      <c r="E14" s="18">
        <v>754791.09</v>
      </c>
      <c r="F14" s="31">
        <v>0</v>
      </c>
      <c r="G14" s="20"/>
      <c r="H14" s="17">
        <v>6718403.06</v>
      </c>
      <c r="I14" s="18">
        <v>6718403.06</v>
      </c>
      <c r="J14" s="41">
        <v>0</v>
      </c>
    </row>
    <row r="15" spans="2:10" ht="12.75">
      <c r="B15" s="6" t="s">
        <v>17</v>
      </c>
      <c r="C15" s="24"/>
      <c r="D15" s="36">
        <v>1946555.7799999998</v>
      </c>
      <c r="E15" s="37">
        <v>1946555.7799999998</v>
      </c>
      <c r="F15" s="38">
        <v>0</v>
      </c>
      <c r="G15" s="20"/>
      <c r="H15" s="36">
        <v>31905324.029999997</v>
      </c>
      <c r="I15" s="37">
        <v>31905324.029999997</v>
      </c>
      <c r="J15" s="38">
        <v>0</v>
      </c>
    </row>
    <row r="16" spans="1:10" ht="12.75">
      <c r="A16" s="22" t="s">
        <v>18</v>
      </c>
      <c r="C16" s="24"/>
      <c r="D16" s="40">
        <v>3017987.5345301796</v>
      </c>
      <c r="E16" s="26">
        <v>1853264</v>
      </c>
      <c r="F16" s="31">
        <v>-1164723.5345301796</v>
      </c>
      <c r="G16" s="20"/>
      <c r="H16" s="40">
        <v>26900995.16743765</v>
      </c>
      <c r="I16" s="26">
        <v>36590348.8</v>
      </c>
      <c r="J16" s="27">
        <v>9689353.632562347</v>
      </c>
    </row>
    <row r="17" spans="1:10" ht="12.75">
      <c r="A17" s="22" t="s">
        <v>19</v>
      </c>
      <c r="C17" s="24"/>
      <c r="D17" s="33">
        <v>1979392.3888408686</v>
      </c>
      <c r="E17" s="18">
        <v>2021834.5</v>
      </c>
      <c r="F17" s="31">
        <v>42442.1111591314</v>
      </c>
      <c r="G17" s="20"/>
      <c r="H17" s="17">
        <v>80849061.12775862</v>
      </c>
      <c r="I17" s="18">
        <v>99958834.07000001</v>
      </c>
      <c r="J17" s="31">
        <v>19109772.942241386</v>
      </c>
    </row>
    <row r="18" spans="1:10" ht="12.75">
      <c r="A18" s="22" t="s">
        <v>20</v>
      </c>
      <c r="C18" s="24"/>
      <c r="D18" s="33">
        <v>3360118.748281085</v>
      </c>
      <c r="E18" s="18">
        <v>3769541.75</v>
      </c>
      <c r="F18" s="31">
        <v>409423.00171891507</v>
      </c>
      <c r="G18" s="20"/>
      <c r="H18" s="17">
        <v>24252978.479325157</v>
      </c>
      <c r="I18" s="18">
        <v>35490435.19</v>
      </c>
      <c r="J18" s="31">
        <v>11237456.710674841</v>
      </c>
    </row>
    <row r="19" spans="1:11" ht="12.75">
      <c r="A19" s="22" t="s">
        <v>21</v>
      </c>
      <c r="C19" s="24"/>
      <c r="D19" s="33">
        <v>331956.60720979754</v>
      </c>
      <c r="E19" s="18">
        <v>512933</v>
      </c>
      <c r="F19" s="31">
        <v>180976.39279020246</v>
      </c>
      <c r="G19" s="20"/>
      <c r="H19" s="17">
        <v>2002523.4300167307</v>
      </c>
      <c r="I19" s="18">
        <v>2855005</v>
      </c>
      <c r="J19" s="31">
        <v>852481.5699832693</v>
      </c>
      <c r="K19" s="42"/>
    </row>
    <row r="20" spans="1:10" ht="12.75">
      <c r="A20" s="22" t="s">
        <v>22</v>
      </c>
      <c r="C20" s="24"/>
      <c r="D20" s="33">
        <v>61598.392942183134</v>
      </c>
      <c r="E20" s="18">
        <v>100556.79</v>
      </c>
      <c r="F20" s="31">
        <v>38958.39705781686</v>
      </c>
      <c r="G20" s="20"/>
      <c r="H20" s="17">
        <v>463312.96381218196</v>
      </c>
      <c r="I20" s="18">
        <v>1878772.1300000001</v>
      </c>
      <c r="J20" s="31">
        <v>1415459.1661878182</v>
      </c>
    </row>
    <row r="21" spans="1:10" ht="12.75">
      <c r="A21" s="22" t="s">
        <v>23</v>
      </c>
      <c r="C21" s="24"/>
      <c r="D21" s="33">
        <v>2652020.9516105633</v>
      </c>
      <c r="E21" s="18">
        <v>1162582.01</v>
      </c>
      <c r="F21" s="31">
        <v>-1489438.9416105633</v>
      </c>
      <c r="G21" s="20"/>
      <c r="H21" s="17">
        <v>17744852.495443646</v>
      </c>
      <c r="I21" s="18">
        <v>14177120.51</v>
      </c>
      <c r="J21" s="31">
        <v>-3567731.985443646</v>
      </c>
    </row>
    <row r="22" spans="1:10" ht="12.75">
      <c r="A22" s="22" t="s">
        <v>24</v>
      </c>
      <c r="C22" s="24"/>
      <c r="D22" s="33">
        <v>214950.5020078841</v>
      </c>
      <c r="E22" s="18">
        <v>446200.42</v>
      </c>
      <c r="F22" s="31">
        <v>231249.9179921159</v>
      </c>
      <c r="G22" s="20"/>
      <c r="H22" s="17">
        <v>1281558.9597110585</v>
      </c>
      <c r="I22" s="18">
        <v>1992104.3099999998</v>
      </c>
      <c r="J22" s="31">
        <v>710545.3502889413</v>
      </c>
    </row>
    <row r="23" spans="1:10" ht="12.75">
      <c r="A23" s="22" t="s">
        <v>25</v>
      </c>
      <c r="C23" s="24"/>
      <c r="D23" s="33">
        <v>151209.01868223152</v>
      </c>
      <c r="E23" s="18">
        <v>364479.92</v>
      </c>
      <c r="F23" s="31">
        <v>213270.90131776847</v>
      </c>
      <c r="G23" s="20"/>
      <c r="H23" s="17">
        <v>2230854.4706360423</v>
      </c>
      <c r="I23" s="18">
        <v>2762593.78</v>
      </c>
      <c r="J23" s="31">
        <v>531739.3093639575</v>
      </c>
    </row>
    <row r="24" spans="1:10" ht="12.75">
      <c r="A24" s="22" t="s">
        <v>26</v>
      </c>
      <c r="C24" s="24"/>
      <c r="D24" s="43">
        <v>204037.10699066418</v>
      </c>
      <c r="E24" s="44">
        <v>649224.82</v>
      </c>
      <c r="F24" s="45">
        <v>445187.7130093358</v>
      </c>
      <c r="G24" s="11"/>
      <c r="H24" s="32">
        <v>4006928.7429309366</v>
      </c>
      <c r="I24" s="18">
        <v>105224908.86999999</v>
      </c>
      <c r="J24" s="31">
        <v>101217980.12706906</v>
      </c>
    </row>
    <row r="25" spans="2:10" ht="12.75">
      <c r="B25" s="6" t="s">
        <v>27</v>
      </c>
      <c r="C25" s="24"/>
      <c r="D25" s="36">
        <v>11973271.251095457</v>
      </c>
      <c r="E25" s="37">
        <v>10880617.21</v>
      </c>
      <c r="F25" s="38">
        <v>1092654.041095456</v>
      </c>
      <c r="G25" s="20"/>
      <c r="H25" s="36">
        <v>159733065.837072</v>
      </c>
      <c r="I25" s="37">
        <v>300930122.65999997</v>
      </c>
      <c r="J25" s="46">
        <v>-141197056.82292795</v>
      </c>
    </row>
    <row r="26" spans="3:10" ht="12.75">
      <c r="C26" s="7" t="s">
        <v>28</v>
      </c>
      <c r="D26" s="47">
        <v>100921559.03109546</v>
      </c>
      <c r="E26" s="48">
        <v>82749904.99</v>
      </c>
      <c r="F26" s="49">
        <v>18171654.041095465</v>
      </c>
      <c r="G26" s="20"/>
      <c r="H26" s="47">
        <v>558332735.867072</v>
      </c>
      <c r="I26" s="48">
        <v>682450792.6899999</v>
      </c>
      <c r="J26" s="49">
        <v>-124118056.82292795</v>
      </c>
    </row>
    <row r="27" spans="3:10" ht="12.75">
      <c r="C27" s="7"/>
      <c r="D27" s="50"/>
      <c r="E27" s="51"/>
      <c r="F27" s="52"/>
      <c r="G27" s="20"/>
      <c r="H27" s="50"/>
      <c r="I27" s="51"/>
      <c r="J27" s="52"/>
    </row>
    <row r="28" spans="2:10" ht="12.75">
      <c r="B28" s="23" t="s">
        <v>29</v>
      </c>
      <c r="C28" s="7"/>
      <c r="D28" s="53">
        <v>1526510.4432057485</v>
      </c>
      <c r="E28" s="54">
        <v>1486210.51</v>
      </c>
      <c r="F28" s="55">
        <v>-40299.93320574844</v>
      </c>
      <c r="G28" s="20"/>
      <c r="H28" s="56">
        <v>21149577.94731899</v>
      </c>
      <c r="I28" s="54">
        <v>28311802.53</v>
      </c>
      <c r="J28" s="55">
        <v>7162224.582681011</v>
      </c>
    </row>
    <row r="29" spans="3:10" ht="12.75">
      <c r="C29" s="7" t="s">
        <v>30</v>
      </c>
      <c r="D29" s="47">
        <v>99395048.58788972</v>
      </c>
      <c r="E29" s="48">
        <v>81263694.47999999</v>
      </c>
      <c r="F29" s="49">
        <v>18211953.974301215</v>
      </c>
      <c r="G29" s="20"/>
      <c r="H29" s="47">
        <v>537183157.919753</v>
      </c>
      <c r="I29" s="48">
        <v>654138990.16</v>
      </c>
      <c r="J29" s="49">
        <v>-116955832.24024701</v>
      </c>
    </row>
    <row r="30" spans="1:10" ht="12.75">
      <c r="A30" s="57" t="s">
        <v>31</v>
      </c>
      <c r="C30" s="24"/>
      <c r="D30" s="58"/>
      <c r="E30" s="59"/>
      <c r="F30" s="19"/>
      <c r="G30" s="20"/>
      <c r="H30" s="17"/>
      <c r="I30" s="18"/>
      <c r="J30" s="21"/>
    </row>
    <row r="31" spans="1:10" ht="12.75">
      <c r="A31" s="14" t="s">
        <v>32</v>
      </c>
      <c r="B31" s="60"/>
      <c r="C31" s="61"/>
      <c r="D31" s="17"/>
      <c r="E31" s="18"/>
      <c r="F31" s="19"/>
      <c r="G31" s="20"/>
      <c r="H31" s="17"/>
      <c r="I31" s="18"/>
      <c r="J31" s="21"/>
    </row>
    <row r="32" spans="1:10" ht="12.75">
      <c r="A32" s="22" t="s">
        <v>33</v>
      </c>
      <c r="C32" s="24"/>
      <c r="D32" s="62">
        <v>92264378.140405</v>
      </c>
      <c r="E32" s="63">
        <v>76308129.57</v>
      </c>
      <c r="F32" s="64">
        <v>-15956248.570405006</v>
      </c>
      <c r="G32" s="20"/>
      <c r="H32" s="28">
        <v>341514762.1658664</v>
      </c>
      <c r="I32" s="26">
        <v>340399774.94</v>
      </c>
      <c r="J32" s="65">
        <v>-1114987.2258663774</v>
      </c>
    </row>
    <row r="33" spans="1:10" ht="12.75">
      <c r="A33" s="22" t="s">
        <v>34</v>
      </c>
      <c r="C33" s="24"/>
      <c r="D33" s="66">
        <v>9652670.84698091</v>
      </c>
      <c r="E33" s="44">
        <v>10026468.73</v>
      </c>
      <c r="F33" s="45">
        <v>373797.8830190897</v>
      </c>
      <c r="G33" s="11"/>
      <c r="H33" s="32">
        <v>39499874.790483296</v>
      </c>
      <c r="I33" s="18">
        <v>52696786.91</v>
      </c>
      <c r="J33" s="67">
        <v>13196912.1195167</v>
      </c>
    </row>
    <row r="34" spans="1:10" ht="12.75">
      <c r="A34" s="22" t="s">
        <v>35</v>
      </c>
      <c r="C34" s="24"/>
      <c r="D34" s="66">
        <v>4831240.267108347</v>
      </c>
      <c r="E34" s="44">
        <v>4404660.28</v>
      </c>
      <c r="F34" s="45">
        <v>-426579.987108347</v>
      </c>
      <c r="G34" s="11"/>
      <c r="H34" s="32">
        <v>24995145.342653356</v>
      </c>
      <c r="I34" s="18">
        <v>30981474.78</v>
      </c>
      <c r="J34" s="67">
        <v>5986329.437346645</v>
      </c>
    </row>
    <row r="35" spans="1:10" ht="12.75">
      <c r="A35" s="22" t="s">
        <v>36</v>
      </c>
      <c r="C35" s="24"/>
      <c r="D35" s="66">
        <v>2948161.737400421</v>
      </c>
      <c r="E35" s="44">
        <v>2720088.94</v>
      </c>
      <c r="F35" s="45">
        <v>-228072.797400421</v>
      </c>
      <c r="G35" s="11"/>
      <c r="H35" s="32">
        <v>14187872.62602536</v>
      </c>
      <c r="I35" s="18">
        <v>15834741.040000001</v>
      </c>
      <c r="J35" s="67">
        <v>1646868.413974641</v>
      </c>
    </row>
    <row r="36" spans="1:10" ht="12.75">
      <c r="A36" s="22" t="s">
        <v>37</v>
      </c>
      <c r="C36" s="24"/>
      <c r="D36" s="66">
        <v>2552288.5844343374</v>
      </c>
      <c r="E36" s="44">
        <v>2787184.48</v>
      </c>
      <c r="F36" s="45">
        <v>234895.89556566253</v>
      </c>
      <c r="G36" s="11"/>
      <c r="H36" s="32">
        <v>20288547.37215805</v>
      </c>
      <c r="I36" s="18">
        <v>18366365.64</v>
      </c>
      <c r="J36" s="67">
        <v>-1922181.73215805</v>
      </c>
    </row>
    <row r="37" spans="1:10" ht="12.75">
      <c r="A37" s="22" t="s">
        <v>38</v>
      </c>
      <c r="B37" s="68"/>
      <c r="C37" s="68"/>
      <c r="D37" s="69">
        <v>0</v>
      </c>
      <c r="E37" s="70">
        <v>0</v>
      </c>
      <c r="F37" s="71">
        <v>0</v>
      </c>
      <c r="H37" s="69">
        <v>0</v>
      </c>
      <c r="I37" s="70">
        <v>0</v>
      </c>
      <c r="J37" s="31">
        <v>0</v>
      </c>
    </row>
    <row r="38" spans="2:10" ht="12.75">
      <c r="B38" s="6" t="s">
        <v>39</v>
      </c>
      <c r="C38" s="24"/>
      <c r="D38" s="36">
        <v>112248739.57632902</v>
      </c>
      <c r="E38" s="37">
        <v>96246532</v>
      </c>
      <c r="F38" s="38">
        <v>16002207.576329023</v>
      </c>
      <c r="G38" s="20"/>
      <c r="H38" s="36">
        <v>440486202.29718643</v>
      </c>
      <c r="I38" s="37">
        <v>458279143.31</v>
      </c>
      <c r="J38" s="72">
        <v>-17792941.012813568</v>
      </c>
    </row>
    <row r="39" spans="1:10" ht="12.75">
      <c r="A39" s="22" t="s">
        <v>40</v>
      </c>
      <c r="C39" s="24"/>
      <c r="D39" s="62">
        <v>36776.130973592386</v>
      </c>
      <c r="E39" s="73">
        <v>255019.84</v>
      </c>
      <c r="F39" s="64">
        <v>218243.70902640763</v>
      </c>
      <c r="G39" s="20"/>
      <c r="H39" s="40">
        <v>296800.2096457582</v>
      </c>
      <c r="I39" s="26">
        <v>772607.65</v>
      </c>
      <c r="J39" s="65">
        <v>475807.4403542418</v>
      </c>
    </row>
    <row r="40" spans="1:10" ht="12.75">
      <c r="A40" s="22" t="s">
        <v>41</v>
      </c>
      <c r="C40" s="24"/>
      <c r="D40" s="17">
        <v>119143.16395633857</v>
      </c>
      <c r="E40" s="18">
        <v>161872.56</v>
      </c>
      <c r="F40" s="31">
        <v>42729.39604366143</v>
      </c>
      <c r="G40" s="20"/>
      <c r="H40" s="17">
        <v>387091.89987955266</v>
      </c>
      <c r="I40" s="18">
        <v>608674.46</v>
      </c>
      <c r="J40" s="67">
        <v>221582.5601204473</v>
      </c>
    </row>
    <row r="41" spans="1:10" ht="12.75">
      <c r="A41" s="22" t="s">
        <v>42</v>
      </c>
      <c r="C41" s="24"/>
      <c r="D41" s="17">
        <v>121137.61240815083</v>
      </c>
      <c r="E41" s="18">
        <v>177269.44</v>
      </c>
      <c r="F41" s="31">
        <v>56131.82759184917</v>
      </c>
      <c r="G41" s="20"/>
      <c r="H41" s="17">
        <v>1003464.3738941372</v>
      </c>
      <c r="I41" s="18">
        <v>1288965.5899999999</v>
      </c>
      <c r="J41" s="67">
        <v>285501.21610586264</v>
      </c>
    </row>
    <row r="42" spans="1:10" ht="12.75">
      <c r="A42" s="22" t="s">
        <v>43</v>
      </c>
      <c r="C42" s="24"/>
      <c r="D42" s="17">
        <v>2464.2281097893615</v>
      </c>
      <c r="E42" s="18">
        <v>0</v>
      </c>
      <c r="F42" s="31">
        <v>-2464.2281097893615</v>
      </c>
      <c r="G42" s="20"/>
      <c r="H42" s="17">
        <v>6548.933081893956</v>
      </c>
      <c r="I42" s="18">
        <v>129968.13</v>
      </c>
      <c r="J42" s="67">
        <v>123419.19691810606</v>
      </c>
    </row>
    <row r="43" spans="1:10" ht="12.75">
      <c r="A43" s="22" t="s">
        <v>44</v>
      </c>
      <c r="C43" s="24"/>
      <c r="D43" s="17">
        <v>535.3285353780071</v>
      </c>
      <c r="E43" s="18">
        <v>1212</v>
      </c>
      <c r="F43" s="31">
        <v>676.6714646219929</v>
      </c>
      <c r="G43" s="20"/>
      <c r="H43" s="17">
        <v>357122.33812575135</v>
      </c>
      <c r="I43" s="18">
        <v>369750.3</v>
      </c>
      <c r="J43" s="67">
        <v>12627.961874248635</v>
      </c>
    </row>
    <row r="44" spans="1:10" ht="12.75">
      <c r="A44" s="22" t="s">
        <v>45</v>
      </c>
      <c r="C44" s="24"/>
      <c r="D44" s="33">
        <v>0</v>
      </c>
      <c r="E44" s="30">
        <v>0</v>
      </c>
      <c r="F44" s="31">
        <v>0</v>
      </c>
      <c r="G44" s="74"/>
      <c r="H44" s="33">
        <v>0</v>
      </c>
      <c r="I44" s="30">
        <v>0</v>
      </c>
      <c r="J44" s="67">
        <v>0</v>
      </c>
    </row>
    <row r="45" spans="1:10" ht="12.75">
      <c r="A45" s="22" t="s">
        <v>46</v>
      </c>
      <c r="C45" s="24"/>
      <c r="D45" s="17">
        <v>6844.398457759671</v>
      </c>
      <c r="E45" s="18">
        <v>14959.55</v>
      </c>
      <c r="F45" s="31">
        <v>8115.151542240328</v>
      </c>
      <c r="G45" s="20"/>
      <c r="H45" s="17">
        <v>81237.64365417766</v>
      </c>
      <c r="I45" s="18">
        <v>158455.15999999997</v>
      </c>
      <c r="J45" s="67">
        <v>77217.51634582231</v>
      </c>
    </row>
    <row r="46" spans="1:10" ht="12.75">
      <c r="A46" s="22" t="s">
        <v>47</v>
      </c>
      <c r="C46" s="24"/>
      <c r="D46" s="17">
        <v>0</v>
      </c>
      <c r="E46" s="75">
        <v>3457.84</v>
      </c>
      <c r="F46" s="31">
        <v>3457.84</v>
      </c>
      <c r="G46" s="20"/>
      <c r="H46" s="17">
        <v>5523.887856679912</v>
      </c>
      <c r="I46" s="18">
        <v>81850.84999999999</v>
      </c>
      <c r="J46" s="67">
        <v>76326.96214332008</v>
      </c>
    </row>
    <row r="47" spans="2:10" ht="12.75">
      <c r="B47" s="6" t="s">
        <v>48</v>
      </c>
      <c r="C47" s="24"/>
      <c r="D47" s="36">
        <v>286900.8624410088</v>
      </c>
      <c r="E47" s="76">
        <v>613791.2300000001</v>
      </c>
      <c r="F47" s="38">
        <v>-326890.3675589913</v>
      </c>
      <c r="G47" s="20"/>
      <c r="H47" s="36">
        <v>2137789.286137951</v>
      </c>
      <c r="I47" s="76">
        <v>3410272.1399999997</v>
      </c>
      <c r="J47" s="72">
        <v>-1272482.8538620486</v>
      </c>
    </row>
    <row r="48" spans="3:10" ht="12.75">
      <c r="C48" s="7" t="s">
        <v>49</v>
      </c>
      <c r="D48" s="77">
        <v>112535640.43877003</v>
      </c>
      <c r="E48" s="76">
        <v>96860323.23</v>
      </c>
      <c r="F48" s="38">
        <v>15675317.208770022</v>
      </c>
      <c r="G48" s="20"/>
      <c r="H48" s="77">
        <v>442623991.5833244</v>
      </c>
      <c r="I48" s="76">
        <v>461689415.45</v>
      </c>
      <c r="J48" s="72">
        <v>-19065423.866675615</v>
      </c>
    </row>
    <row r="49" spans="1:10" ht="12.75">
      <c r="A49" s="22" t="s">
        <v>50</v>
      </c>
      <c r="C49" s="24"/>
      <c r="D49" s="78">
        <v>60700.62896003669</v>
      </c>
      <c r="E49" s="79">
        <v>0</v>
      </c>
      <c r="F49" s="80">
        <v>-60700.62896003669</v>
      </c>
      <c r="G49" s="20"/>
      <c r="H49" s="40">
        <v>60700.62896003669</v>
      </c>
      <c r="I49" s="26">
        <v>0</v>
      </c>
      <c r="J49" s="65">
        <v>60700.62896003669</v>
      </c>
    </row>
    <row r="50" spans="1:10" ht="12.75">
      <c r="A50" s="22" t="s">
        <v>51</v>
      </c>
      <c r="C50" s="24"/>
      <c r="D50" s="81">
        <v>0</v>
      </c>
      <c r="E50" s="82">
        <v>0</v>
      </c>
      <c r="F50" s="45">
        <v>0</v>
      </c>
      <c r="G50" s="20"/>
      <c r="H50" s="33">
        <v>97314.55650981188</v>
      </c>
      <c r="I50" s="18">
        <v>66988.5</v>
      </c>
      <c r="J50" s="67">
        <v>30326.056509811882</v>
      </c>
    </row>
    <row r="51" spans="1:10" ht="12.75">
      <c r="A51" s="22" t="s">
        <v>52</v>
      </c>
      <c r="C51" s="24"/>
      <c r="D51" s="81">
        <v>0</v>
      </c>
      <c r="E51" s="82">
        <v>0</v>
      </c>
      <c r="F51" s="45">
        <v>0</v>
      </c>
      <c r="G51" s="20"/>
      <c r="H51" s="33">
        <v>0</v>
      </c>
      <c r="I51" s="18">
        <v>85326500</v>
      </c>
      <c r="J51" s="67">
        <v>-85326500</v>
      </c>
    </row>
    <row r="52" spans="1:10" ht="12.75">
      <c r="A52" s="22" t="s">
        <v>53</v>
      </c>
      <c r="C52" s="24"/>
      <c r="D52" s="81">
        <v>3019569.9188664462</v>
      </c>
      <c r="E52" s="82">
        <v>4079062.7699999996</v>
      </c>
      <c r="F52" s="31">
        <v>1059492.8511335533</v>
      </c>
      <c r="G52" s="20"/>
      <c r="H52" s="33">
        <v>27626319.16499666</v>
      </c>
      <c r="I52" s="18">
        <v>15971178.030000001</v>
      </c>
      <c r="J52" s="67">
        <v>11655141.13499666</v>
      </c>
    </row>
    <row r="53" spans="1:11" ht="12.75">
      <c r="A53" s="22" t="s">
        <v>54</v>
      </c>
      <c r="C53" s="24"/>
      <c r="D53" s="81">
        <v>0</v>
      </c>
      <c r="E53" s="82">
        <v>0</v>
      </c>
      <c r="F53" s="31">
        <v>0</v>
      </c>
      <c r="G53" s="20"/>
      <c r="H53" s="33">
        <v>100586.81732680678</v>
      </c>
      <c r="I53" s="18">
        <v>31900</v>
      </c>
      <c r="J53" s="67">
        <v>68686.81732680678</v>
      </c>
      <c r="K53" s="42"/>
    </row>
    <row r="54" spans="1:10" ht="12.75">
      <c r="A54" s="22" t="s">
        <v>55</v>
      </c>
      <c r="C54" s="24"/>
      <c r="D54" s="81">
        <v>1902288.308084252</v>
      </c>
      <c r="E54" s="82">
        <v>273407.06</v>
      </c>
      <c r="F54" s="31">
        <v>-1628881.248084252</v>
      </c>
      <c r="G54" s="20"/>
      <c r="H54" s="33">
        <v>12777220.405704912</v>
      </c>
      <c r="I54" s="18">
        <v>1918645.47</v>
      </c>
      <c r="J54" s="67">
        <v>10858574.935704911</v>
      </c>
    </row>
    <row r="55" spans="1:10" ht="12.75">
      <c r="A55" s="22" t="s">
        <v>56</v>
      </c>
      <c r="C55" s="24"/>
      <c r="D55" s="81">
        <v>799900.8087082073</v>
      </c>
      <c r="E55" s="82">
        <v>526884.01</v>
      </c>
      <c r="F55" s="31">
        <v>-273016.7987082073</v>
      </c>
      <c r="G55" s="20"/>
      <c r="H55" s="33">
        <v>4270675.577470631</v>
      </c>
      <c r="I55" s="18">
        <v>1064359.33</v>
      </c>
      <c r="J55" s="67">
        <v>3206316.2474706313</v>
      </c>
    </row>
    <row r="56" spans="1:10" ht="12.75">
      <c r="A56" s="22" t="s">
        <v>57</v>
      </c>
      <c r="C56" s="24"/>
      <c r="D56" s="81">
        <v>2405447.0501894667</v>
      </c>
      <c r="E56" s="82">
        <v>0</v>
      </c>
      <c r="F56" s="31">
        <v>-2405447.0501894667</v>
      </c>
      <c r="G56" s="20"/>
      <c r="H56" s="33">
        <v>2780138.2234353195</v>
      </c>
      <c r="I56" s="18">
        <v>0</v>
      </c>
      <c r="J56" s="67">
        <v>2780138.2234353195</v>
      </c>
    </row>
    <row r="57" spans="1:10" ht="12.75">
      <c r="A57" s="22" t="s">
        <v>58</v>
      </c>
      <c r="C57" s="24"/>
      <c r="D57" s="81">
        <v>1416740.6002001003</v>
      </c>
      <c r="E57" s="82">
        <v>1073130.32</v>
      </c>
      <c r="F57" s="31">
        <v>-343610.2802001003</v>
      </c>
      <c r="G57" s="20"/>
      <c r="H57" s="33">
        <v>5351431.787998723</v>
      </c>
      <c r="I57" s="18">
        <v>2044670.56</v>
      </c>
      <c r="J57" s="67">
        <v>3306761.227998723</v>
      </c>
    </row>
    <row r="58" spans="1:10" ht="12.75">
      <c r="A58" s="22" t="s">
        <v>59</v>
      </c>
      <c r="C58" s="24"/>
      <c r="D58" s="81">
        <v>0</v>
      </c>
      <c r="E58" s="82">
        <v>0</v>
      </c>
      <c r="F58" s="31">
        <v>0</v>
      </c>
      <c r="G58" s="20"/>
      <c r="H58" s="33">
        <v>19217.747748541693</v>
      </c>
      <c r="I58" s="18">
        <v>0</v>
      </c>
      <c r="J58" s="67">
        <v>19217.747748541693</v>
      </c>
    </row>
    <row r="59" spans="1:10" ht="12.75">
      <c r="A59" s="22" t="s">
        <v>60</v>
      </c>
      <c r="C59" s="24"/>
      <c r="D59" s="81">
        <v>0</v>
      </c>
      <c r="E59" s="82">
        <v>0</v>
      </c>
      <c r="F59" s="31">
        <v>0</v>
      </c>
      <c r="G59" s="20"/>
      <c r="H59" s="29">
        <v>0</v>
      </c>
      <c r="I59" s="34">
        <v>0</v>
      </c>
      <c r="J59" s="67">
        <v>0</v>
      </c>
    </row>
    <row r="60" spans="2:10" ht="12.75">
      <c r="B60" s="6" t="s">
        <v>61</v>
      </c>
      <c r="C60" s="24"/>
      <c r="D60" s="83">
        <v>9604647.31500851</v>
      </c>
      <c r="E60" s="84">
        <v>5952484.159999999</v>
      </c>
      <c r="F60" s="38">
        <v>3652163.1550085107</v>
      </c>
      <c r="G60" s="20"/>
      <c r="H60" s="83">
        <v>53083604.91015144</v>
      </c>
      <c r="I60" s="84">
        <v>106424241.89</v>
      </c>
      <c r="J60" s="72">
        <v>-53340636.97984856</v>
      </c>
    </row>
    <row r="61" spans="3:10" ht="12.75">
      <c r="C61" s="7" t="s">
        <v>62</v>
      </c>
      <c r="D61" s="85">
        <v>122140287.75377853</v>
      </c>
      <c r="E61" s="86">
        <v>102812807.39</v>
      </c>
      <c r="F61" s="49">
        <v>19327480.36377853</v>
      </c>
      <c r="G61" s="20"/>
      <c r="H61" s="85">
        <v>495707596.4934758</v>
      </c>
      <c r="I61" s="86">
        <v>568113657.34</v>
      </c>
      <c r="J61" s="87">
        <v>-72406060.84652424</v>
      </c>
    </row>
    <row r="62" spans="1:10" ht="12.75">
      <c r="A62" s="57" t="s">
        <v>63</v>
      </c>
      <c r="C62" s="7"/>
      <c r="D62" s="17"/>
      <c r="E62" s="59"/>
      <c r="F62" s="19"/>
      <c r="G62" s="20"/>
      <c r="H62" s="17"/>
      <c r="I62" s="59"/>
      <c r="J62" s="19"/>
    </row>
    <row r="63" spans="1:10" ht="12.75">
      <c r="A63" s="22" t="s">
        <v>33</v>
      </c>
      <c r="C63" s="7"/>
      <c r="D63" s="40">
        <v>50100</v>
      </c>
      <c r="E63" s="26">
        <v>50100</v>
      </c>
      <c r="F63" s="27">
        <v>0</v>
      </c>
      <c r="G63" s="20"/>
      <c r="H63" s="40">
        <v>316300</v>
      </c>
      <c r="I63" s="26">
        <v>316300</v>
      </c>
      <c r="J63" s="27">
        <v>0</v>
      </c>
    </row>
    <row r="64" spans="1:10" ht="12.75">
      <c r="A64" s="22" t="s">
        <v>34</v>
      </c>
      <c r="C64" s="7"/>
      <c r="D64" s="33">
        <v>342436.35</v>
      </c>
      <c r="E64" s="30">
        <v>342436.35</v>
      </c>
      <c r="F64" s="31">
        <v>0</v>
      </c>
      <c r="G64" s="20"/>
      <c r="H64" s="88">
        <v>6187412.75</v>
      </c>
      <c r="I64" s="18">
        <v>6187412.47</v>
      </c>
      <c r="J64" s="31">
        <v>0.2800000002607703</v>
      </c>
    </row>
    <row r="65" spans="1:10" ht="12.75">
      <c r="A65" s="22" t="s">
        <v>64</v>
      </c>
      <c r="C65" s="7"/>
      <c r="D65" s="33">
        <v>101404.7</v>
      </c>
      <c r="E65" s="30">
        <v>101404.7</v>
      </c>
      <c r="F65" s="31">
        <v>0</v>
      </c>
      <c r="G65" s="20"/>
      <c r="H65" s="88">
        <v>3082009.37</v>
      </c>
      <c r="I65" s="18">
        <v>3082009.37</v>
      </c>
      <c r="J65" s="31">
        <v>0</v>
      </c>
    </row>
    <row r="66" spans="1:10" ht="12.75">
      <c r="A66" s="22" t="s">
        <v>36</v>
      </c>
      <c r="C66" s="7"/>
      <c r="D66" s="33">
        <v>69959.4</v>
      </c>
      <c r="E66" s="30">
        <v>69959.4</v>
      </c>
      <c r="F66" s="31">
        <v>0</v>
      </c>
      <c r="G66" s="20"/>
      <c r="H66" s="88">
        <v>585114.31</v>
      </c>
      <c r="I66" s="18">
        <v>585114.31</v>
      </c>
      <c r="J66" s="31">
        <v>0</v>
      </c>
    </row>
    <row r="67" spans="1:10" ht="12.75">
      <c r="A67" s="22" t="s">
        <v>65</v>
      </c>
      <c r="C67" s="7"/>
      <c r="D67" s="33">
        <v>0</v>
      </c>
      <c r="E67" s="30">
        <v>0</v>
      </c>
      <c r="F67" s="31">
        <v>0</v>
      </c>
      <c r="G67" s="20"/>
      <c r="H67" s="89">
        <v>0</v>
      </c>
      <c r="I67" s="34">
        <v>0</v>
      </c>
      <c r="J67" s="31">
        <v>0</v>
      </c>
    </row>
    <row r="68" spans="1:10" ht="12.75">
      <c r="A68" s="22" t="s">
        <v>37</v>
      </c>
      <c r="C68" s="7"/>
      <c r="D68" s="33">
        <v>370068</v>
      </c>
      <c r="E68" s="30">
        <v>370068</v>
      </c>
      <c r="F68" s="31">
        <v>0</v>
      </c>
      <c r="G68" s="20"/>
      <c r="H68" s="88">
        <v>2113711.89</v>
      </c>
      <c r="I68" s="18">
        <v>2113711.89</v>
      </c>
      <c r="J68" s="31">
        <v>0</v>
      </c>
    </row>
    <row r="69" spans="2:10" ht="12.75">
      <c r="B69" s="6" t="s">
        <v>66</v>
      </c>
      <c r="C69" s="7"/>
      <c r="D69" s="90">
        <v>933968.45</v>
      </c>
      <c r="E69" s="91">
        <v>933968.45</v>
      </c>
      <c r="F69" s="92">
        <v>0</v>
      </c>
      <c r="G69" s="20"/>
      <c r="H69" s="90">
        <v>12284548.320000002</v>
      </c>
      <c r="I69" s="91">
        <v>12284548.040000001</v>
      </c>
      <c r="J69" s="93">
        <v>0.2800000011920929</v>
      </c>
    </row>
    <row r="70" spans="1:10" ht="12.75">
      <c r="A70" s="22" t="s">
        <v>53</v>
      </c>
      <c r="B70" s="6"/>
      <c r="C70" s="7"/>
      <c r="D70" s="40">
        <v>0</v>
      </c>
      <c r="E70" s="26">
        <v>0</v>
      </c>
      <c r="F70" s="27">
        <v>0</v>
      </c>
      <c r="G70" s="20"/>
      <c r="H70" s="40">
        <v>14697312.959999999</v>
      </c>
      <c r="I70" s="26">
        <v>14697312.959999999</v>
      </c>
      <c r="J70" s="27">
        <v>0</v>
      </c>
    </row>
    <row r="71" spans="1:10" ht="12.75">
      <c r="A71" s="22" t="s">
        <v>67</v>
      </c>
      <c r="C71" s="7"/>
      <c r="D71" s="33">
        <v>2843848.8099999996</v>
      </c>
      <c r="E71" s="30">
        <v>2843848.8099999996</v>
      </c>
      <c r="F71" s="31">
        <v>0</v>
      </c>
      <c r="G71" s="20"/>
      <c r="H71" s="88">
        <v>6456124.92</v>
      </c>
      <c r="I71" s="18">
        <v>6456124.92</v>
      </c>
      <c r="J71" s="67">
        <v>0</v>
      </c>
    </row>
    <row r="72" spans="1:10" ht="12.75">
      <c r="A72" s="22" t="s">
        <v>68</v>
      </c>
      <c r="C72" s="7"/>
      <c r="D72" s="33">
        <v>0</v>
      </c>
      <c r="E72" s="30">
        <v>0</v>
      </c>
      <c r="F72" s="31">
        <v>0</v>
      </c>
      <c r="G72" s="20"/>
      <c r="H72" s="89">
        <v>3669.57</v>
      </c>
      <c r="I72" s="34">
        <v>3669.57</v>
      </c>
      <c r="J72" s="67">
        <v>0</v>
      </c>
    </row>
    <row r="73" spans="2:10" ht="12.75">
      <c r="B73" s="6" t="s">
        <v>69</v>
      </c>
      <c r="C73" s="24"/>
      <c r="D73" s="90">
        <v>2843848.8099999996</v>
      </c>
      <c r="E73" s="91">
        <v>2843848.8099999996</v>
      </c>
      <c r="F73" s="92">
        <v>0</v>
      </c>
      <c r="G73" s="20"/>
      <c r="H73" s="90">
        <v>21157107.45</v>
      </c>
      <c r="I73" s="91">
        <v>21157107.45</v>
      </c>
      <c r="J73" s="93">
        <v>0</v>
      </c>
    </row>
    <row r="74" spans="2:10" ht="12.75">
      <c r="B74" s="6"/>
      <c r="C74" s="7" t="s">
        <v>70</v>
      </c>
      <c r="D74" s="47">
        <v>3777817.26</v>
      </c>
      <c r="E74" s="48">
        <v>3777817.26</v>
      </c>
      <c r="F74" s="49">
        <v>0</v>
      </c>
      <c r="G74" s="20"/>
      <c r="H74" s="47">
        <v>33441655.770000003</v>
      </c>
      <c r="I74" s="48">
        <v>33441655.490000002</v>
      </c>
      <c r="J74" s="49">
        <v>0.2800000011920929</v>
      </c>
    </row>
    <row r="75" spans="3:10" ht="12.75">
      <c r="C75" s="24"/>
      <c r="D75" s="17"/>
      <c r="E75" s="18"/>
      <c r="F75" s="19"/>
      <c r="G75" s="20"/>
      <c r="H75" s="17"/>
      <c r="I75" s="18"/>
      <c r="J75" s="21"/>
    </row>
    <row r="76" spans="3:10" ht="12.75">
      <c r="C76" s="7" t="s">
        <v>71</v>
      </c>
      <c r="D76" s="47">
        <v>125918105.01377854</v>
      </c>
      <c r="E76" s="48">
        <v>106590624.65</v>
      </c>
      <c r="F76" s="49">
        <v>19327480.36377853</v>
      </c>
      <c r="G76" s="20"/>
      <c r="H76" s="94">
        <v>529149252.2634758</v>
      </c>
      <c r="I76" s="95">
        <v>601555312.83</v>
      </c>
      <c r="J76" s="87">
        <v>-72406060.56652424</v>
      </c>
    </row>
    <row r="77" spans="1:10" ht="13.5" thickBot="1">
      <c r="A77" s="96" t="s">
        <v>72</v>
      </c>
      <c r="B77" s="97"/>
      <c r="C77" s="98"/>
      <c r="D77" s="99"/>
      <c r="E77" s="100">
        <v>-25326930.170000017</v>
      </c>
      <c r="F77" s="101"/>
      <c r="G77" s="102"/>
      <c r="H77" s="99"/>
      <c r="I77" s="99">
        <v>52583677.32999992</v>
      </c>
      <c r="J77" s="103"/>
    </row>
    <row r="78" spans="1:3" ht="12.75">
      <c r="A78" s="104"/>
      <c r="B78"/>
      <c r="C78"/>
    </row>
  </sheetData>
  <sheetProtection/>
  <mergeCells count="5">
    <mergeCell ref="A1:J1"/>
    <mergeCell ref="A2:J2"/>
    <mergeCell ref="A3:J3"/>
    <mergeCell ref="D4:F4"/>
    <mergeCell ref="H4:J4"/>
  </mergeCells>
  <printOptions/>
  <pageMargins left="0.7480314960629921" right="0.7480314960629921" top="0.7086614173228347" bottom="0.7480314960629921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78"/>
  <sheetViews>
    <sheetView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3" sqref="E93"/>
    </sheetView>
  </sheetViews>
  <sheetFormatPr defaultColWidth="11.421875" defaultRowHeight="12.75"/>
  <cols>
    <col min="1" max="1" width="1.7109375" style="22" customWidth="1"/>
    <col min="2" max="2" width="2.00390625" style="23" customWidth="1"/>
    <col min="3" max="3" width="32.28125" style="23" customWidth="1"/>
    <col min="4" max="4" width="16.28125" style="23" customWidth="1"/>
    <col min="5" max="5" width="14.421875" style="23" customWidth="1"/>
    <col min="6" max="6" width="14.57421875" style="23" customWidth="1"/>
    <col min="7" max="7" width="1.8515625" style="0" customWidth="1"/>
    <col min="8" max="8" width="15.421875" style="0" customWidth="1"/>
    <col min="9" max="9" width="13.8515625" style="0" customWidth="1"/>
    <col min="10" max="10" width="13.8515625" style="105" bestFit="1" customWidth="1"/>
    <col min="11" max="11" width="9.57421875" style="0" customWidth="1"/>
  </cols>
  <sheetData>
    <row r="1" spans="1:10" ht="18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6.5" thickBot="1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3.5" thickBot="1">
      <c r="A4" s="1"/>
      <c r="B4" s="2"/>
      <c r="C4" s="3"/>
      <c r="D4" s="120" t="s">
        <v>78</v>
      </c>
      <c r="E4" s="121"/>
      <c r="F4" s="122"/>
      <c r="G4" s="4"/>
      <c r="H4" s="120" t="s">
        <v>79</v>
      </c>
      <c r="I4" s="121"/>
      <c r="J4" s="122"/>
    </row>
    <row r="5" spans="1:10" ht="12.75">
      <c r="A5" s="5"/>
      <c r="B5" s="6"/>
      <c r="C5" s="7"/>
      <c r="D5" s="8" t="s">
        <v>5</v>
      </c>
      <c r="E5" s="9" t="s">
        <v>6</v>
      </c>
      <c r="F5" s="10" t="s">
        <v>7</v>
      </c>
      <c r="G5" s="11"/>
      <c r="H5" s="8" t="s">
        <v>5</v>
      </c>
      <c r="I5" s="12" t="s">
        <v>6</v>
      </c>
      <c r="J5" s="13" t="s">
        <v>7</v>
      </c>
    </row>
    <row r="6" spans="1:10" ht="12.75">
      <c r="A6" s="14" t="s">
        <v>8</v>
      </c>
      <c r="B6" s="15"/>
      <c r="C6" s="16"/>
      <c r="D6" s="17"/>
      <c r="E6" s="18"/>
      <c r="F6" s="19"/>
      <c r="G6" s="20"/>
      <c r="H6" s="17"/>
      <c r="I6" s="18"/>
      <c r="J6" s="21"/>
    </row>
    <row r="7" spans="1:10" ht="12.75">
      <c r="A7" s="22" t="s">
        <v>9</v>
      </c>
      <c r="C7" s="24"/>
      <c r="D7" s="25">
        <v>41476000</v>
      </c>
      <c r="E7" s="26">
        <v>41476000</v>
      </c>
      <c r="F7" s="27">
        <v>0</v>
      </c>
      <c r="G7" s="20"/>
      <c r="H7" s="28">
        <v>248857000</v>
      </c>
      <c r="I7" s="26">
        <v>248857000</v>
      </c>
      <c r="J7" s="27">
        <v>0</v>
      </c>
    </row>
    <row r="8" spans="1:10" ht="12.75">
      <c r="A8" s="22" t="s">
        <v>10</v>
      </c>
      <c r="C8" s="24"/>
      <c r="D8" s="29">
        <v>28446732</v>
      </c>
      <c r="E8" s="30">
        <v>28446732</v>
      </c>
      <c r="F8" s="31">
        <v>0</v>
      </c>
      <c r="G8" s="20"/>
      <c r="H8" s="32">
        <v>170681078</v>
      </c>
      <c r="I8" s="18">
        <v>170681078</v>
      </c>
      <c r="J8" s="31">
        <v>0</v>
      </c>
    </row>
    <row r="9" spans="1:10" ht="12.75">
      <c r="A9" s="22" t="s">
        <v>11</v>
      </c>
      <c r="C9" s="24"/>
      <c r="D9" s="33">
        <v>34158000</v>
      </c>
      <c r="E9" s="34">
        <v>0</v>
      </c>
      <c r="F9" s="31">
        <v>-34158000</v>
      </c>
      <c r="G9" s="35"/>
      <c r="H9" s="32">
        <v>34158000</v>
      </c>
      <c r="I9" s="34">
        <v>0</v>
      </c>
      <c r="J9" s="31">
        <v>-34158000</v>
      </c>
    </row>
    <row r="10" spans="2:12" ht="12.75">
      <c r="B10" s="6" t="s">
        <v>12</v>
      </c>
      <c r="C10" s="24"/>
      <c r="D10" s="36">
        <v>104080732</v>
      </c>
      <c r="E10" s="37">
        <v>69922732</v>
      </c>
      <c r="F10" s="38">
        <v>34158000</v>
      </c>
      <c r="G10" s="20"/>
      <c r="H10" s="36">
        <v>453696078</v>
      </c>
      <c r="I10" s="37">
        <v>419538078</v>
      </c>
      <c r="J10" s="38">
        <v>34158000</v>
      </c>
      <c r="L10" s="39"/>
    </row>
    <row r="11" spans="1:10" ht="12.75">
      <c r="A11" s="22" t="s">
        <v>13</v>
      </c>
      <c r="C11" s="24"/>
      <c r="D11" s="28">
        <v>378434.71</v>
      </c>
      <c r="E11" s="26">
        <v>378434.71</v>
      </c>
      <c r="F11" s="31">
        <v>0</v>
      </c>
      <c r="G11" s="20"/>
      <c r="H11" s="40">
        <v>6051326.13</v>
      </c>
      <c r="I11" s="26">
        <v>6051326.13</v>
      </c>
      <c r="J11" s="27">
        <v>0</v>
      </c>
    </row>
    <row r="12" spans="1:10" ht="12.75">
      <c r="A12" s="22" t="s">
        <v>14</v>
      </c>
      <c r="C12" s="24"/>
      <c r="D12" s="32">
        <v>1099964.38</v>
      </c>
      <c r="E12" s="18">
        <v>1099964.38</v>
      </c>
      <c r="F12" s="31">
        <v>0</v>
      </c>
      <c r="G12" s="20"/>
      <c r="H12" s="17">
        <v>5916680.97</v>
      </c>
      <c r="I12" s="18">
        <v>5916680.97</v>
      </c>
      <c r="J12" s="41">
        <v>0</v>
      </c>
    </row>
    <row r="13" spans="1:10" ht="12.75">
      <c r="A13" s="22" t="s">
        <v>15</v>
      </c>
      <c r="C13" s="24"/>
      <c r="D13" s="29">
        <v>4115268.83</v>
      </c>
      <c r="E13" s="30">
        <v>4115268.83</v>
      </c>
      <c r="F13" s="31">
        <v>0</v>
      </c>
      <c r="G13" s="20"/>
      <c r="H13" s="33">
        <v>18812581.79</v>
      </c>
      <c r="I13" s="30">
        <v>18812581.79</v>
      </c>
      <c r="J13" s="41">
        <v>0</v>
      </c>
    </row>
    <row r="14" spans="1:10" ht="12.75">
      <c r="A14" s="22" t="s">
        <v>16</v>
      </c>
      <c r="C14" s="24"/>
      <c r="D14" s="32">
        <v>1719592.97</v>
      </c>
      <c r="E14" s="18">
        <v>1719592.97</v>
      </c>
      <c r="F14" s="31">
        <v>0</v>
      </c>
      <c r="G14" s="20"/>
      <c r="H14" s="17">
        <v>8437996.03</v>
      </c>
      <c r="I14" s="18">
        <v>8437996.03</v>
      </c>
      <c r="J14" s="41">
        <v>0</v>
      </c>
    </row>
    <row r="15" spans="2:10" ht="12.75">
      <c r="B15" s="6" t="s">
        <v>17</v>
      </c>
      <c r="C15" s="24"/>
      <c r="D15" s="36">
        <v>7313260.89</v>
      </c>
      <c r="E15" s="37">
        <v>7313260.89</v>
      </c>
      <c r="F15" s="38">
        <v>0</v>
      </c>
      <c r="G15" s="20"/>
      <c r="H15" s="36">
        <v>39218584.92</v>
      </c>
      <c r="I15" s="37">
        <v>39218584.92</v>
      </c>
      <c r="J15" s="38">
        <v>0</v>
      </c>
    </row>
    <row r="16" spans="1:10" ht="12.75">
      <c r="A16" s="22" t="s">
        <v>18</v>
      </c>
      <c r="C16" s="24"/>
      <c r="D16" s="40">
        <v>12572703.570373012</v>
      </c>
      <c r="E16" s="26">
        <v>14531590.6</v>
      </c>
      <c r="F16" s="31">
        <v>1958887.0296269879</v>
      </c>
      <c r="G16" s="20"/>
      <c r="H16" s="40">
        <v>39473698.737810664</v>
      </c>
      <c r="I16" s="26">
        <v>51121939.4</v>
      </c>
      <c r="J16" s="27">
        <v>11648239.662189335</v>
      </c>
    </row>
    <row r="17" spans="1:10" ht="12.75">
      <c r="A17" s="22" t="s">
        <v>19</v>
      </c>
      <c r="C17" s="24"/>
      <c r="D17" s="33">
        <v>4669190.570801023</v>
      </c>
      <c r="E17" s="18">
        <v>5520350.25</v>
      </c>
      <c r="F17" s="109">
        <v>851160.6791989766</v>
      </c>
      <c r="G17" s="20"/>
      <c r="H17" s="17">
        <v>85518251.69855964</v>
      </c>
      <c r="I17" s="18">
        <v>105479184.32000001</v>
      </c>
      <c r="J17" s="31">
        <v>19960931.621440366</v>
      </c>
    </row>
    <row r="18" spans="1:10" ht="12.75">
      <c r="A18" s="22" t="s">
        <v>20</v>
      </c>
      <c r="C18" s="24"/>
      <c r="D18" s="33">
        <v>6431386.823123504</v>
      </c>
      <c r="E18" s="18">
        <v>7718971.779999999</v>
      </c>
      <c r="F18" s="31">
        <v>1287584.956876495</v>
      </c>
      <c r="G18" s="20"/>
      <c r="H18" s="17">
        <v>30684365.30244866</v>
      </c>
      <c r="I18" s="18">
        <v>43209406.970000006</v>
      </c>
      <c r="J18" s="31">
        <v>12525041.667551346</v>
      </c>
    </row>
    <row r="19" spans="1:11" ht="12.75">
      <c r="A19" s="22" t="s">
        <v>21</v>
      </c>
      <c r="C19" s="24"/>
      <c r="D19" s="33">
        <v>1200852.014816444</v>
      </c>
      <c r="E19" s="18">
        <v>770696</v>
      </c>
      <c r="F19" s="31">
        <v>-430156.0148164439</v>
      </c>
      <c r="G19" s="20"/>
      <c r="H19" s="17">
        <v>3203375.4448331743</v>
      </c>
      <c r="I19" s="18">
        <v>3625701</v>
      </c>
      <c r="J19" s="31">
        <v>422325.55516682565</v>
      </c>
      <c r="K19" s="42"/>
    </row>
    <row r="20" spans="1:10" ht="12.75">
      <c r="A20" s="22" t="s">
        <v>22</v>
      </c>
      <c r="C20" s="24"/>
      <c r="D20" s="33">
        <v>212358.02050046582</v>
      </c>
      <c r="E20" s="18">
        <v>436703.8</v>
      </c>
      <c r="F20" s="31">
        <v>224345.77949953417</v>
      </c>
      <c r="G20" s="20"/>
      <c r="H20" s="17">
        <v>675670.9843126477</v>
      </c>
      <c r="I20" s="18">
        <v>2315475.93</v>
      </c>
      <c r="J20" s="31">
        <v>1639804.9456873524</v>
      </c>
    </row>
    <row r="21" spans="1:10" ht="12.75">
      <c r="A21" s="22" t="s">
        <v>23</v>
      </c>
      <c r="C21" s="24"/>
      <c r="D21" s="33">
        <v>855121.5877996092</v>
      </c>
      <c r="E21" s="18">
        <v>6725269.8</v>
      </c>
      <c r="F21" s="31">
        <v>5870148.21220039</v>
      </c>
      <c r="G21" s="20"/>
      <c r="H21" s="17">
        <v>18599974.083243255</v>
      </c>
      <c r="I21" s="18">
        <v>20902390.31</v>
      </c>
      <c r="J21" s="31">
        <v>2302416.226756744</v>
      </c>
    </row>
    <row r="22" spans="1:10" ht="12.75">
      <c r="A22" s="22" t="s">
        <v>24</v>
      </c>
      <c r="C22" s="24"/>
      <c r="D22" s="33">
        <v>308634.8332133634</v>
      </c>
      <c r="E22" s="18">
        <v>445053.26</v>
      </c>
      <c r="F22" s="31">
        <v>136418.42678663658</v>
      </c>
      <c r="G22" s="20"/>
      <c r="H22" s="17">
        <v>1590193.7929244218</v>
      </c>
      <c r="I22" s="18">
        <v>2437157.57</v>
      </c>
      <c r="J22" s="31">
        <v>846963.777075578</v>
      </c>
    </row>
    <row r="23" spans="1:10" ht="12.75">
      <c r="A23" s="22" t="s">
        <v>25</v>
      </c>
      <c r="C23" s="24"/>
      <c r="D23" s="33">
        <v>384589.8970304917</v>
      </c>
      <c r="E23" s="18">
        <v>1824541.23</v>
      </c>
      <c r="F23" s="31">
        <v>1439951.3329695084</v>
      </c>
      <c r="G23" s="20"/>
      <c r="H23" s="17">
        <v>2615444.367666534</v>
      </c>
      <c r="I23" s="18">
        <v>4587135.01</v>
      </c>
      <c r="J23" s="31">
        <v>1971690.6423334656</v>
      </c>
    </row>
    <row r="24" spans="1:10" ht="12.75">
      <c r="A24" s="22" t="s">
        <v>26</v>
      </c>
      <c r="C24" s="24"/>
      <c r="D24" s="43">
        <v>1040472.8512765847</v>
      </c>
      <c r="E24" s="44">
        <v>2669568.13</v>
      </c>
      <c r="F24" s="45">
        <v>1629095.2787234152</v>
      </c>
      <c r="G24" s="11"/>
      <c r="H24" s="32">
        <v>5047401.5942075215</v>
      </c>
      <c r="I24" s="18">
        <v>107894476.99999999</v>
      </c>
      <c r="J24" s="31">
        <v>102847075.40579246</v>
      </c>
    </row>
    <row r="25" spans="2:10" ht="12.75">
      <c r="B25" s="6" t="s">
        <v>27</v>
      </c>
      <c r="C25" s="24"/>
      <c r="D25" s="36">
        <v>27675312.168934494</v>
      </c>
      <c r="E25" s="37">
        <v>40642744.85</v>
      </c>
      <c r="F25" s="38">
        <v>-12967432.681065507</v>
      </c>
      <c r="G25" s="20"/>
      <c r="H25" s="36">
        <v>187408376.00600657</v>
      </c>
      <c r="I25" s="37">
        <v>341572866.51</v>
      </c>
      <c r="J25" s="46">
        <v>-154164490.50399342</v>
      </c>
    </row>
    <row r="26" spans="3:10" ht="12.75">
      <c r="C26" s="7" t="s">
        <v>28</v>
      </c>
      <c r="D26" s="47">
        <v>139069305.0589345</v>
      </c>
      <c r="E26" s="48">
        <v>117878737.74000001</v>
      </c>
      <c r="F26" s="49">
        <v>21190567.3189345</v>
      </c>
      <c r="G26" s="20"/>
      <c r="H26" s="47">
        <v>680323038.9260066</v>
      </c>
      <c r="I26" s="48">
        <v>800329530.4300001</v>
      </c>
      <c r="J26" s="49">
        <v>-120006490.50399351</v>
      </c>
    </row>
    <row r="27" spans="3:10" ht="12.75">
      <c r="C27" s="7"/>
      <c r="D27" s="50"/>
      <c r="E27" s="51"/>
      <c r="F27" s="52"/>
      <c r="G27" s="20"/>
      <c r="H27" s="50"/>
      <c r="I27" s="51"/>
      <c r="J27" s="52"/>
    </row>
    <row r="28" spans="2:10" ht="12.75">
      <c r="B28" s="23" t="s">
        <v>29</v>
      </c>
      <c r="C28" s="7"/>
      <c r="D28" s="53">
        <v>6550791.17230012</v>
      </c>
      <c r="E28" s="54">
        <v>6502582.19</v>
      </c>
      <c r="F28" s="55">
        <v>-48208.982300119475</v>
      </c>
      <c r="G28" s="20"/>
      <c r="H28" s="56">
        <v>27700369.11961911</v>
      </c>
      <c r="I28" s="54">
        <v>34814385.21</v>
      </c>
      <c r="J28" s="55">
        <v>7114016.090380892</v>
      </c>
    </row>
    <row r="29" spans="3:10" ht="12.75">
      <c r="C29" s="7" t="s">
        <v>30</v>
      </c>
      <c r="D29" s="47">
        <v>132518513.8866344</v>
      </c>
      <c r="E29" s="48">
        <v>111376155.55000001</v>
      </c>
      <c r="F29" s="49">
        <v>21238778.301234618</v>
      </c>
      <c r="G29" s="20"/>
      <c r="H29" s="47">
        <v>652622669.8063874</v>
      </c>
      <c r="I29" s="48">
        <v>765515145.22</v>
      </c>
      <c r="J29" s="49">
        <v>-112892475.4136126</v>
      </c>
    </row>
    <row r="30" spans="1:10" ht="12.75">
      <c r="A30" s="57" t="s">
        <v>31</v>
      </c>
      <c r="C30" s="24"/>
      <c r="D30" s="58"/>
      <c r="E30" s="59"/>
      <c r="F30" s="19"/>
      <c r="G30" s="20"/>
      <c r="H30" s="17"/>
      <c r="I30" s="18"/>
      <c r="J30" s="21"/>
    </row>
    <row r="31" spans="1:10" ht="12.75">
      <c r="A31" s="14" t="s">
        <v>32</v>
      </c>
      <c r="B31" s="60"/>
      <c r="C31" s="61"/>
      <c r="D31" s="17"/>
      <c r="E31" s="18"/>
      <c r="F31" s="19"/>
      <c r="G31" s="20"/>
      <c r="H31" s="17"/>
      <c r="I31" s="18"/>
      <c r="J31" s="21"/>
    </row>
    <row r="32" spans="1:10" ht="12.75">
      <c r="A32" s="22" t="s">
        <v>33</v>
      </c>
      <c r="C32" s="24"/>
      <c r="D32" s="62">
        <v>87540821.48636411</v>
      </c>
      <c r="E32" s="63">
        <v>81279012.85</v>
      </c>
      <c r="F32" s="64">
        <v>-6261807.636364117</v>
      </c>
      <c r="G32" s="20"/>
      <c r="H32" s="28">
        <v>429055583.6522305</v>
      </c>
      <c r="I32" s="26">
        <v>421678787.78999996</v>
      </c>
      <c r="J32" s="65">
        <v>-7376795.862230539</v>
      </c>
    </row>
    <row r="33" spans="1:10" ht="12.75">
      <c r="A33" s="22" t="s">
        <v>34</v>
      </c>
      <c r="C33" s="24"/>
      <c r="D33" s="66">
        <v>13492725.627601897</v>
      </c>
      <c r="E33" s="44">
        <v>19866209.33</v>
      </c>
      <c r="F33" s="45">
        <v>6373482.702398101</v>
      </c>
      <c r="G33" s="11"/>
      <c r="H33" s="32">
        <v>52992600.418085195</v>
      </c>
      <c r="I33" s="18">
        <v>72562996.24</v>
      </c>
      <c r="J33" s="67">
        <v>19570395.8219148</v>
      </c>
    </row>
    <row r="34" spans="1:10" ht="12.75">
      <c r="A34" s="22" t="s">
        <v>35</v>
      </c>
      <c r="C34" s="24"/>
      <c r="D34" s="66">
        <v>10016175.073726712</v>
      </c>
      <c r="E34" s="44">
        <v>11078857.27</v>
      </c>
      <c r="F34" s="45">
        <v>1062682.1962732878</v>
      </c>
      <c r="G34" s="11"/>
      <c r="H34" s="32">
        <v>35011320.41638007</v>
      </c>
      <c r="I34" s="18">
        <v>42060332.05</v>
      </c>
      <c r="J34" s="67">
        <v>7049011.633619927</v>
      </c>
    </row>
    <row r="35" spans="1:10" ht="12.75">
      <c r="A35" s="22" t="s">
        <v>36</v>
      </c>
      <c r="C35" s="24"/>
      <c r="D35" s="66">
        <v>3818650.1674815277</v>
      </c>
      <c r="E35" s="44">
        <v>4012921.31</v>
      </c>
      <c r="F35" s="45">
        <v>194271.1425184724</v>
      </c>
      <c r="G35" s="11"/>
      <c r="H35" s="32">
        <v>18006522.793506887</v>
      </c>
      <c r="I35" s="18">
        <v>19847662.35</v>
      </c>
      <c r="J35" s="67">
        <v>1841138.5564931147</v>
      </c>
    </row>
    <row r="36" spans="1:10" ht="12.75">
      <c r="A36" s="22" t="s">
        <v>37</v>
      </c>
      <c r="C36" s="24"/>
      <c r="D36" s="66">
        <v>4482266.138784755</v>
      </c>
      <c r="E36" s="44">
        <v>3546752.54</v>
      </c>
      <c r="F36" s="45">
        <v>-935512.598784755</v>
      </c>
      <c r="G36" s="11"/>
      <c r="H36" s="32">
        <v>24770813.510942806</v>
      </c>
      <c r="I36" s="18">
        <v>21913118.18</v>
      </c>
      <c r="J36" s="67">
        <v>-2857696.330942806</v>
      </c>
    </row>
    <row r="37" spans="1:10" ht="12.75">
      <c r="A37" s="22" t="s">
        <v>38</v>
      </c>
      <c r="B37" s="68"/>
      <c r="C37" s="68"/>
      <c r="D37" s="69">
        <v>0</v>
      </c>
      <c r="E37" s="70">
        <v>0</v>
      </c>
      <c r="F37" s="71">
        <v>0</v>
      </c>
      <c r="H37" s="69">
        <v>0</v>
      </c>
      <c r="I37" s="70">
        <v>0</v>
      </c>
      <c r="J37" s="31">
        <v>0</v>
      </c>
    </row>
    <row r="38" spans="2:10" ht="12.75">
      <c r="B38" s="6" t="s">
        <v>39</v>
      </c>
      <c r="C38" s="24"/>
      <c r="D38" s="36">
        <v>119350638.493959</v>
      </c>
      <c r="E38" s="37">
        <v>119783753.3</v>
      </c>
      <c r="F38" s="38">
        <v>-433114.8060410023</v>
      </c>
      <c r="G38" s="20"/>
      <c r="H38" s="36">
        <v>559836840.7911454</v>
      </c>
      <c r="I38" s="37">
        <v>578062895.6099999</v>
      </c>
      <c r="J38" s="72">
        <v>-18226054.81885445</v>
      </c>
    </row>
    <row r="39" spans="1:10" ht="12.75">
      <c r="A39" s="22" t="s">
        <v>40</v>
      </c>
      <c r="C39" s="24"/>
      <c r="D39" s="62">
        <v>111660.02598713855</v>
      </c>
      <c r="E39" s="73">
        <v>71738.06</v>
      </c>
      <c r="F39" s="64">
        <v>-39921.96598713855</v>
      </c>
      <c r="G39" s="20"/>
      <c r="H39" s="40">
        <v>408460.2356328968</v>
      </c>
      <c r="I39" s="26">
        <v>844345.71</v>
      </c>
      <c r="J39" s="65">
        <v>435886.4743671032</v>
      </c>
    </row>
    <row r="40" spans="1:10" ht="12.75">
      <c r="A40" s="22" t="s">
        <v>41</v>
      </c>
      <c r="C40" s="24"/>
      <c r="D40" s="17">
        <v>244804.3062994148</v>
      </c>
      <c r="E40" s="18">
        <v>55114.01</v>
      </c>
      <c r="F40" s="31">
        <v>-189690.2962994148</v>
      </c>
      <c r="G40" s="20"/>
      <c r="H40" s="17">
        <v>631896.2061789675</v>
      </c>
      <c r="I40" s="18">
        <v>663788.47</v>
      </c>
      <c r="J40" s="67">
        <v>31892.26382103248</v>
      </c>
    </row>
    <row r="41" spans="1:10" ht="12.75">
      <c r="A41" s="22" t="s">
        <v>42</v>
      </c>
      <c r="C41" s="24"/>
      <c r="D41" s="17">
        <v>408118.4006533044</v>
      </c>
      <c r="E41" s="18">
        <v>354686.68</v>
      </c>
      <c r="F41" s="31">
        <v>-53430.72065330442</v>
      </c>
      <c r="G41" s="20"/>
      <c r="H41" s="17">
        <v>1411582.7745474416</v>
      </c>
      <c r="I41" s="18">
        <v>1643652.2699999998</v>
      </c>
      <c r="J41" s="67">
        <v>232069.49545255816</v>
      </c>
    </row>
    <row r="42" spans="1:10" ht="12.75">
      <c r="A42" s="22" t="s">
        <v>43</v>
      </c>
      <c r="C42" s="24"/>
      <c r="D42" s="17">
        <v>34775.318183102274</v>
      </c>
      <c r="E42" s="18">
        <v>49800.24</v>
      </c>
      <c r="F42" s="31">
        <v>15024.921816897724</v>
      </c>
      <c r="G42" s="20"/>
      <c r="H42" s="17">
        <v>41324.25126499623</v>
      </c>
      <c r="I42" s="18">
        <v>179768.37</v>
      </c>
      <c r="J42" s="67">
        <v>138444.11873500375</v>
      </c>
    </row>
    <row r="43" spans="1:10" ht="12.75">
      <c r="A43" s="22" t="s">
        <v>44</v>
      </c>
      <c r="C43" s="24"/>
      <c r="D43" s="17">
        <v>24921.65460545554</v>
      </c>
      <c r="E43" s="18">
        <v>8820.5</v>
      </c>
      <c r="F43" s="31">
        <v>-16101.15460545554</v>
      </c>
      <c r="G43" s="20"/>
      <c r="H43" s="17">
        <v>382043.9927312069</v>
      </c>
      <c r="I43" s="18">
        <v>378570.8</v>
      </c>
      <c r="J43" s="67">
        <v>-3473.1927312068874</v>
      </c>
    </row>
    <row r="44" spans="1:10" ht="12.75">
      <c r="A44" s="22" t="s">
        <v>45</v>
      </c>
      <c r="C44" s="24"/>
      <c r="D44" s="33">
        <v>0</v>
      </c>
      <c r="E44" s="30">
        <v>0</v>
      </c>
      <c r="F44" s="31">
        <v>0</v>
      </c>
      <c r="G44" s="74"/>
      <c r="H44" s="33">
        <v>0</v>
      </c>
      <c r="I44" s="30">
        <v>0</v>
      </c>
      <c r="J44" s="67">
        <v>0</v>
      </c>
    </row>
    <row r="45" spans="1:10" ht="12.75">
      <c r="A45" s="22" t="s">
        <v>46</v>
      </c>
      <c r="C45" s="24"/>
      <c r="D45" s="17">
        <v>20656.68069304541</v>
      </c>
      <c r="E45" s="18">
        <v>11985.13</v>
      </c>
      <c r="F45" s="31">
        <v>-8671.550693045412</v>
      </c>
      <c r="G45" s="20"/>
      <c r="H45" s="17">
        <v>101894.32434722307</v>
      </c>
      <c r="I45" s="18">
        <v>170440.28999999998</v>
      </c>
      <c r="J45" s="67">
        <v>68545.96565277691</v>
      </c>
    </row>
    <row r="46" spans="1:10" ht="12.75">
      <c r="A46" s="22" t="s">
        <v>47</v>
      </c>
      <c r="C46" s="24"/>
      <c r="D46" s="17">
        <v>1733.9964661279505</v>
      </c>
      <c r="E46" s="75">
        <v>13897.73</v>
      </c>
      <c r="F46" s="31">
        <v>12163.73353387205</v>
      </c>
      <c r="G46" s="20"/>
      <c r="H46" s="17">
        <v>7257.884322807862</v>
      </c>
      <c r="I46" s="18">
        <v>95746.57999999999</v>
      </c>
      <c r="J46" s="67">
        <v>88488.69567719213</v>
      </c>
    </row>
    <row r="47" spans="2:10" ht="12.75">
      <c r="B47" s="6" t="s">
        <v>48</v>
      </c>
      <c r="C47" s="24"/>
      <c r="D47" s="36">
        <v>846670.3828875889</v>
      </c>
      <c r="E47" s="76">
        <v>566043.35</v>
      </c>
      <c r="F47" s="38">
        <v>280627.03288758895</v>
      </c>
      <c r="G47" s="20"/>
      <c r="H47" s="36">
        <v>2984458.6690255404</v>
      </c>
      <c r="I47" s="76">
        <v>3976312.4899999998</v>
      </c>
      <c r="J47" s="72">
        <v>-991852.8209744594</v>
      </c>
    </row>
    <row r="48" spans="3:10" ht="12.75">
      <c r="C48" s="7" t="s">
        <v>49</v>
      </c>
      <c r="D48" s="77">
        <v>120197307.87684658</v>
      </c>
      <c r="E48" s="76">
        <v>120349795.64999999</v>
      </c>
      <c r="F48" s="38">
        <v>-152487.77315340936</v>
      </c>
      <c r="G48" s="20"/>
      <c r="H48" s="77">
        <v>562821300.460171</v>
      </c>
      <c r="I48" s="76">
        <v>582039208.0999999</v>
      </c>
      <c r="J48" s="72">
        <v>-19217907.63982892</v>
      </c>
    </row>
    <row r="49" spans="1:10" ht="12.75">
      <c r="A49" s="22" t="s">
        <v>50</v>
      </c>
      <c r="C49" s="24"/>
      <c r="D49" s="78">
        <v>143309.4903534109</v>
      </c>
      <c r="E49" s="79">
        <v>0</v>
      </c>
      <c r="F49" s="80">
        <v>-143309.4903534109</v>
      </c>
      <c r="G49" s="20"/>
      <c r="H49" s="40">
        <v>204010.11931344756</v>
      </c>
      <c r="I49" s="26">
        <v>0</v>
      </c>
      <c r="J49" s="65">
        <v>204010.11931344756</v>
      </c>
    </row>
    <row r="50" spans="1:10" ht="12.75">
      <c r="A50" s="22" t="s">
        <v>51</v>
      </c>
      <c r="C50" s="24"/>
      <c r="D50" s="81">
        <v>138595.04738358938</v>
      </c>
      <c r="E50" s="82">
        <v>260</v>
      </c>
      <c r="F50" s="45">
        <v>-138335.04738358938</v>
      </c>
      <c r="G50" s="20"/>
      <c r="H50" s="33">
        <v>235909.60389340128</v>
      </c>
      <c r="I50" s="18">
        <v>67248.5</v>
      </c>
      <c r="J50" s="67">
        <v>168661.10389340128</v>
      </c>
    </row>
    <row r="51" spans="1:10" ht="12.75">
      <c r="A51" s="22" t="s">
        <v>52</v>
      </c>
      <c r="C51" s="24"/>
      <c r="D51" s="81">
        <v>0</v>
      </c>
      <c r="E51" s="82">
        <v>0</v>
      </c>
      <c r="F51" s="45">
        <v>0</v>
      </c>
      <c r="G51" s="20"/>
      <c r="H51" s="33">
        <v>0</v>
      </c>
      <c r="I51" s="18">
        <v>85326500</v>
      </c>
      <c r="J51" s="67">
        <v>-85326500</v>
      </c>
    </row>
    <row r="52" spans="1:10" ht="12.75">
      <c r="A52" s="22" t="s">
        <v>53</v>
      </c>
      <c r="C52" s="24"/>
      <c r="D52" s="81">
        <v>9530319.600751383</v>
      </c>
      <c r="E52" s="82">
        <v>18189571.78</v>
      </c>
      <c r="F52" s="31">
        <v>8659252.179248618</v>
      </c>
      <c r="G52" s="20"/>
      <c r="H52" s="33">
        <v>37156638.76574805</v>
      </c>
      <c r="I52" s="18">
        <v>34160749.81</v>
      </c>
      <c r="J52" s="67">
        <v>2995888.955748044</v>
      </c>
    </row>
    <row r="53" spans="1:11" ht="12.75">
      <c r="A53" s="22" t="s">
        <v>54</v>
      </c>
      <c r="C53" s="24"/>
      <c r="D53" s="81">
        <v>0</v>
      </c>
      <c r="E53" s="82">
        <v>0</v>
      </c>
      <c r="F53" s="31">
        <v>0</v>
      </c>
      <c r="G53" s="20"/>
      <c r="H53" s="33">
        <v>100586.81732680678</v>
      </c>
      <c r="I53" s="18">
        <v>31900</v>
      </c>
      <c r="J53" s="67">
        <v>68686.81732680678</v>
      </c>
      <c r="K53" s="42"/>
    </row>
    <row r="54" spans="1:10" ht="12.75">
      <c r="A54" s="22" t="s">
        <v>55</v>
      </c>
      <c r="C54" s="24"/>
      <c r="D54" s="81">
        <v>3138154.870761822</v>
      </c>
      <c r="E54" s="82">
        <v>40655.63</v>
      </c>
      <c r="F54" s="31">
        <v>-3097499.240761822</v>
      </c>
      <c r="G54" s="20"/>
      <c r="H54" s="33">
        <v>15915375.276466735</v>
      </c>
      <c r="I54" s="18">
        <v>1959301.0999999999</v>
      </c>
      <c r="J54" s="67">
        <v>13956074.176466735</v>
      </c>
    </row>
    <row r="55" spans="1:10" ht="12.75">
      <c r="A55" s="22" t="s">
        <v>56</v>
      </c>
      <c r="C55" s="24"/>
      <c r="D55" s="81">
        <v>627748.855817054</v>
      </c>
      <c r="E55" s="82">
        <v>456998.73</v>
      </c>
      <c r="F55" s="31">
        <v>-170750.12581705407</v>
      </c>
      <c r="G55" s="20"/>
      <c r="H55" s="33">
        <v>4898424.433287686</v>
      </c>
      <c r="I55" s="18">
        <v>1521358.06</v>
      </c>
      <c r="J55" s="67">
        <v>3377066.3732876857</v>
      </c>
    </row>
    <row r="56" spans="1:10" ht="12.75">
      <c r="A56" s="22" t="s">
        <v>57</v>
      </c>
      <c r="C56" s="24"/>
      <c r="D56" s="81">
        <v>2099187.5312836347</v>
      </c>
      <c r="E56" s="82">
        <v>0</v>
      </c>
      <c r="F56" s="31">
        <v>-2099187.5312836347</v>
      </c>
      <c r="G56" s="20"/>
      <c r="H56" s="33">
        <v>4879325.754718954</v>
      </c>
      <c r="I56" s="18">
        <v>0</v>
      </c>
      <c r="J56" s="67">
        <v>4879325.754718954</v>
      </c>
    </row>
    <row r="57" spans="1:10" ht="12.75">
      <c r="A57" s="22" t="s">
        <v>58</v>
      </c>
      <c r="C57" s="24"/>
      <c r="D57" s="81">
        <v>283109.188527655</v>
      </c>
      <c r="E57" s="82">
        <v>491973.33</v>
      </c>
      <c r="F57" s="31">
        <v>208864.14147234504</v>
      </c>
      <c r="G57" s="20"/>
      <c r="H57" s="33">
        <v>5634540.976526378</v>
      </c>
      <c r="I57" s="18">
        <v>2536643.89</v>
      </c>
      <c r="J57" s="67">
        <v>3097897.0865263776</v>
      </c>
    </row>
    <row r="58" spans="1:10" ht="12.75">
      <c r="A58" s="22" t="s">
        <v>59</v>
      </c>
      <c r="C58" s="24"/>
      <c r="D58" s="81">
        <v>175705.12227238115</v>
      </c>
      <c r="E58" s="82">
        <v>0</v>
      </c>
      <c r="F58" s="31">
        <v>-175705.12227238115</v>
      </c>
      <c r="G58" s="20"/>
      <c r="H58" s="33">
        <v>194922.87002092286</v>
      </c>
      <c r="I58" s="18">
        <v>0</v>
      </c>
      <c r="J58" s="67">
        <v>194922.87002092286</v>
      </c>
    </row>
    <row r="59" spans="1:10" ht="12.75">
      <c r="A59" s="22" t="s">
        <v>60</v>
      </c>
      <c r="C59" s="24"/>
      <c r="D59" s="81">
        <v>0</v>
      </c>
      <c r="E59" s="82">
        <v>0</v>
      </c>
      <c r="F59" s="31">
        <v>0</v>
      </c>
      <c r="G59" s="20"/>
      <c r="H59" s="29">
        <v>0</v>
      </c>
      <c r="I59" s="34">
        <v>0</v>
      </c>
      <c r="J59" s="67">
        <v>0</v>
      </c>
    </row>
    <row r="60" spans="2:10" ht="12.75">
      <c r="B60" s="6" t="s">
        <v>61</v>
      </c>
      <c r="C60" s="24"/>
      <c r="D60" s="83">
        <v>16136129.70715093</v>
      </c>
      <c r="E60" s="84">
        <v>19179460.47</v>
      </c>
      <c r="F60" s="38">
        <v>-3043329.7628490683</v>
      </c>
      <c r="G60" s="20"/>
      <c r="H60" s="83">
        <v>69219734.61730237</v>
      </c>
      <c r="I60" s="84">
        <v>125603702.36</v>
      </c>
      <c r="J60" s="72">
        <v>-56383966.74269763</v>
      </c>
    </row>
    <row r="61" spans="3:10" ht="12.75">
      <c r="C61" s="7" t="s">
        <v>62</v>
      </c>
      <c r="D61" s="85">
        <v>136333437.58399752</v>
      </c>
      <c r="E61" s="86">
        <v>139529256.12</v>
      </c>
      <c r="F61" s="49">
        <v>-3195817.536002487</v>
      </c>
      <c r="G61" s="20"/>
      <c r="H61" s="85">
        <v>632041035.0774734</v>
      </c>
      <c r="I61" s="86">
        <v>707642910.4599999</v>
      </c>
      <c r="J61" s="87">
        <v>-75601875.38252652</v>
      </c>
    </row>
    <row r="62" spans="1:10" ht="12.75">
      <c r="A62" s="57" t="s">
        <v>63</v>
      </c>
      <c r="C62" s="7"/>
      <c r="D62" s="17"/>
      <c r="E62" s="59"/>
      <c r="F62" s="19"/>
      <c r="G62" s="20"/>
      <c r="H62" s="17"/>
      <c r="I62" s="59"/>
      <c r="J62" s="19"/>
    </row>
    <row r="63" spans="1:10" ht="12.75">
      <c r="A63" s="22" t="s">
        <v>33</v>
      </c>
      <c r="C63" s="7"/>
      <c r="D63" s="40">
        <v>100200</v>
      </c>
      <c r="E63" s="26">
        <v>100200</v>
      </c>
      <c r="F63" s="27">
        <v>0</v>
      </c>
      <c r="G63" s="20"/>
      <c r="H63" s="40">
        <v>416500</v>
      </c>
      <c r="I63" s="26">
        <v>416500</v>
      </c>
      <c r="J63" s="27">
        <v>0</v>
      </c>
    </row>
    <row r="64" spans="1:10" ht="12.75">
      <c r="A64" s="22" t="s">
        <v>34</v>
      </c>
      <c r="C64" s="7"/>
      <c r="D64" s="33">
        <v>2927380.98</v>
      </c>
      <c r="E64" s="30">
        <v>2927380.98</v>
      </c>
      <c r="F64" s="31">
        <v>0</v>
      </c>
      <c r="G64" s="20"/>
      <c r="H64" s="88">
        <v>9114793.73</v>
      </c>
      <c r="I64" s="18">
        <v>9114794.45</v>
      </c>
      <c r="J64" s="31">
        <v>0.2800000011920929</v>
      </c>
    </row>
    <row r="65" spans="1:10" ht="12.75">
      <c r="A65" s="22" t="s">
        <v>64</v>
      </c>
      <c r="C65" s="7"/>
      <c r="D65" s="33">
        <v>-74060.35</v>
      </c>
      <c r="E65" s="30">
        <v>-74060.35</v>
      </c>
      <c r="F65" s="31">
        <v>0</v>
      </c>
      <c r="G65" s="20"/>
      <c r="H65" s="88">
        <v>3007949.02</v>
      </c>
      <c r="I65" s="18">
        <v>3007949.02</v>
      </c>
      <c r="J65" s="31">
        <v>0</v>
      </c>
    </row>
    <row r="66" spans="1:10" ht="12.75">
      <c r="A66" s="22" t="s">
        <v>36</v>
      </c>
      <c r="C66" s="7"/>
      <c r="D66" s="33">
        <v>126345.62</v>
      </c>
      <c r="E66" s="30">
        <v>126345.62</v>
      </c>
      <c r="F66" s="31">
        <v>0</v>
      </c>
      <c r="G66" s="20"/>
      <c r="H66" s="88">
        <v>711459.93</v>
      </c>
      <c r="I66" s="18">
        <v>711459.93</v>
      </c>
      <c r="J66" s="31">
        <v>0</v>
      </c>
    </row>
    <row r="67" spans="1:10" ht="12.75">
      <c r="A67" s="22" t="s">
        <v>65</v>
      </c>
      <c r="C67" s="7"/>
      <c r="D67" s="33">
        <v>0</v>
      </c>
      <c r="E67" s="30">
        <v>0</v>
      </c>
      <c r="F67" s="31">
        <v>0</v>
      </c>
      <c r="G67" s="20"/>
      <c r="H67" s="89">
        <v>0</v>
      </c>
      <c r="I67" s="34">
        <v>0</v>
      </c>
      <c r="J67" s="31">
        <v>0</v>
      </c>
    </row>
    <row r="68" spans="1:10" ht="12.75">
      <c r="A68" s="22" t="s">
        <v>37</v>
      </c>
      <c r="C68" s="7"/>
      <c r="D68" s="33">
        <v>743820.49</v>
      </c>
      <c r="E68" s="30">
        <v>743820.49</v>
      </c>
      <c r="F68" s="31">
        <v>0</v>
      </c>
      <c r="G68" s="20"/>
      <c r="H68" s="88">
        <v>2857531.38</v>
      </c>
      <c r="I68" s="18">
        <v>2857531.38</v>
      </c>
      <c r="J68" s="31">
        <v>0</v>
      </c>
    </row>
    <row r="69" spans="2:10" ht="12.75">
      <c r="B69" s="6" t="s">
        <v>66</v>
      </c>
      <c r="C69" s="7"/>
      <c r="D69" s="90">
        <v>3823686.74</v>
      </c>
      <c r="E69" s="91">
        <v>3823686.74</v>
      </c>
      <c r="F69" s="92">
        <v>0</v>
      </c>
      <c r="G69" s="20"/>
      <c r="H69" s="90">
        <v>16108234.059999999</v>
      </c>
      <c r="I69" s="91">
        <v>16108233.779999997</v>
      </c>
      <c r="J69" s="93">
        <v>0.2800000011920929</v>
      </c>
    </row>
    <row r="70" spans="1:10" ht="12.75">
      <c r="A70" s="22" t="s">
        <v>53</v>
      </c>
      <c r="B70" s="6"/>
      <c r="C70" s="7"/>
      <c r="D70" s="40">
        <v>4115268.83</v>
      </c>
      <c r="E70" s="26">
        <v>4115268.83</v>
      </c>
      <c r="F70" s="27">
        <v>0</v>
      </c>
      <c r="G70" s="20"/>
      <c r="H70" s="40">
        <v>18812581.79</v>
      </c>
      <c r="I70" s="26">
        <v>18812581.79</v>
      </c>
      <c r="J70" s="27">
        <v>0</v>
      </c>
    </row>
    <row r="71" spans="1:10" ht="12.75">
      <c r="A71" s="22" t="s">
        <v>67</v>
      </c>
      <c r="C71" s="7"/>
      <c r="D71" s="33">
        <v>1124404.71</v>
      </c>
      <c r="E71" s="30">
        <v>1124404.71</v>
      </c>
      <c r="F71" s="31">
        <v>0</v>
      </c>
      <c r="G71" s="20"/>
      <c r="H71" s="88">
        <v>7580529.63</v>
      </c>
      <c r="I71" s="18">
        <v>7580529.63</v>
      </c>
      <c r="J71" s="67">
        <v>0</v>
      </c>
    </row>
    <row r="72" spans="1:10" ht="12.75">
      <c r="A72" s="22" t="s">
        <v>68</v>
      </c>
      <c r="C72" s="7"/>
      <c r="D72" s="33">
        <v>10816</v>
      </c>
      <c r="E72" s="30">
        <v>10816</v>
      </c>
      <c r="F72" s="31">
        <v>0</v>
      </c>
      <c r="G72" s="20"/>
      <c r="H72" s="33">
        <v>14486.57</v>
      </c>
      <c r="I72" s="30">
        <v>14486.57</v>
      </c>
      <c r="J72" s="67">
        <v>0</v>
      </c>
    </row>
    <row r="73" spans="2:10" ht="12.75">
      <c r="B73" s="6" t="s">
        <v>69</v>
      </c>
      <c r="C73" s="24"/>
      <c r="D73" s="90">
        <v>5250489.54</v>
      </c>
      <c r="E73" s="91">
        <v>5250489.54</v>
      </c>
      <c r="F73" s="92">
        <v>0</v>
      </c>
      <c r="G73" s="20"/>
      <c r="H73" s="90">
        <v>26407597.99</v>
      </c>
      <c r="I73" s="91">
        <v>26407598.99</v>
      </c>
      <c r="J73" s="93">
        <v>0</v>
      </c>
    </row>
    <row r="74" spans="2:10" ht="12.75">
      <c r="B74" s="6"/>
      <c r="C74" s="7" t="s">
        <v>70</v>
      </c>
      <c r="D74" s="47">
        <v>9074177.280000001</v>
      </c>
      <c r="E74" s="48">
        <v>9074177.280000001</v>
      </c>
      <c r="F74" s="49">
        <v>0</v>
      </c>
      <c r="G74" s="20"/>
      <c r="H74" s="47">
        <v>42515833.05</v>
      </c>
      <c r="I74" s="48">
        <v>42515832.769999996</v>
      </c>
      <c r="J74" s="49">
        <v>0.2800000011920929</v>
      </c>
    </row>
    <row r="75" spans="3:10" ht="12.75">
      <c r="C75" s="24"/>
      <c r="D75" s="17"/>
      <c r="E75" s="18"/>
      <c r="F75" s="19"/>
      <c r="G75" s="20"/>
      <c r="H75" s="17"/>
      <c r="I75" s="18"/>
      <c r="J75" s="21"/>
    </row>
    <row r="76" spans="3:10" ht="12.75">
      <c r="C76" s="7" t="s">
        <v>71</v>
      </c>
      <c r="D76" s="47">
        <v>145407614.86399752</v>
      </c>
      <c r="E76" s="48">
        <v>148603433.4</v>
      </c>
      <c r="F76" s="49">
        <v>-3195817.536002487</v>
      </c>
      <c r="G76" s="20"/>
      <c r="H76" s="94">
        <v>674556868.1274734</v>
      </c>
      <c r="I76" s="95">
        <v>750158743.2299999</v>
      </c>
      <c r="J76" s="87">
        <v>-75601875.10252652</v>
      </c>
    </row>
    <row r="77" spans="1:10" ht="13.5" thickBot="1">
      <c r="A77" s="96" t="s">
        <v>72</v>
      </c>
      <c r="B77" s="97"/>
      <c r="C77" s="98"/>
      <c r="D77" s="99"/>
      <c r="E77" s="100">
        <v>-37227276.849999994</v>
      </c>
      <c r="F77" s="101"/>
      <c r="G77" s="102"/>
      <c r="H77" s="99"/>
      <c r="I77" s="99">
        <v>15356401.990000129</v>
      </c>
      <c r="J77" s="103"/>
    </row>
    <row r="78" spans="1:3" ht="12.75">
      <c r="A78" s="104"/>
      <c r="B78"/>
      <c r="C78"/>
    </row>
  </sheetData>
  <sheetProtection/>
  <mergeCells count="5">
    <mergeCell ref="A1:J1"/>
    <mergeCell ref="A2:J2"/>
    <mergeCell ref="A3:J3"/>
    <mergeCell ref="D4:F4"/>
    <mergeCell ref="H4:J4"/>
  </mergeCells>
  <printOptions/>
  <pageMargins left="0.7480314960629921" right="0.7480314960629921" top="0.7086614173228347" bottom="0.7480314960629921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115" zoomScaleNormal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3" sqref="D23"/>
    </sheetView>
  </sheetViews>
  <sheetFormatPr defaultColWidth="11.421875" defaultRowHeight="12.75"/>
  <cols>
    <col min="1" max="1" width="1.7109375" style="22" customWidth="1"/>
    <col min="2" max="2" width="2.00390625" style="23" customWidth="1"/>
    <col min="3" max="3" width="32.28125" style="23" customWidth="1"/>
    <col min="4" max="4" width="16.28125" style="23" customWidth="1"/>
    <col min="5" max="5" width="14.421875" style="23" customWidth="1"/>
    <col min="6" max="6" width="14.57421875" style="23" customWidth="1"/>
    <col min="7" max="7" width="1.8515625" style="0" customWidth="1"/>
    <col min="8" max="8" width="15.421875" style="0" customWidth="1"/>
    <col min="9" max="9" width="15.28125" style="0" customWidth="1"/>
    <col min="10" max="10" width="13.8515625" style="105" bestFit="1" customWidth="1"/>
    <col min="11" max="11" width="9.57421875" style="0" customWidth="1"/>
  </cols>
  <sheetData>
    <row r="1" spans="1:10" ht="18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16.5" thickBot="1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3.5" thickBot="1">
      <c r="A4" s="1"/>
      <c r="B4" s="2"/>
      <c r="C4" s="3"/>
      <c r="D4" s="120" t="s">
        <v>80</v>
      </c>
      <c r="E4" s="121"/>
      <c r="F4" s="122"/>
      <c r="G4" s="4"/>
      <c r="H4" s="120" t="s">
        <v>81</v>
      </c>
      <c r="I4" s="121"/>
      <c r="J4" s="122"/>
    </row>
    <row r="5" spans="1:10" ht="12.75">
      <c r="A5" s="5"/>
      <c r="B5" s="6"/>
      <c r="C5" s="7"/>
      <c r="D5" s="8" t="s">
        <v>5</v>
      </c>
      <c r="E5" s="9" t="s">
        <v>6</v>
      </c>
      <c r="F5" s="10" t="s">
        <v>7</v>
      </c>
      <c r="G5" s="11"/>
      <c r="H5" s="8" t="s">
        <v>5</v>
      </c>
      <c r="I5" s="12" t="s">
        <v>6</v>
      </c>
      <c r="J5" s="13" t="s">
        <v>7</v>
      </c>
    </row>
    <row r="6" spans="1:10" ht="12.75">
      <c r="A6" s="14" t="s">
        <v>8</v>
      </c>
      <c r="B6" s="15"/>
      <c r="C6" s="16"/>
      <c r="D6" s="17"/>
      <c r="E6" s="18"/>
      <c r="F6" s="19"/>
      <c r="G6" s="20"/>
      <c r="H6" s="17"/>
      <c r="I6" s="18"/>
      <c r="J6" s="21"/>
    </row>
    <row r="7" spans="1:10" ht="12.75">
      <c r="A7" s="22" t="s">
        <v>9</v>
      </c>
      <c r="C7" s="24"/>
      <c r="D7" s="25">
        <v>132487627</v>
      </c>
      <c r="E7" s="26">
        <v>117111000</v>
      </c>
      <c r="F7" s="27">
        <f aca="true" t="shared" si="0" ref="F7:F14">+E7-D7</f>
        <v>-15376627</v>
      </c>
      <c r="G7" s="20"/>
      <c r="H7" s="28">
        <v>415502627</v>
      </c>
      <c r="I7" s="26">
        <v>365968000</v>
      </c>
      <c r="J7" s="27">
        <f>+I7-H7</f>
        <v>-49534627</v>
      </c>
    </row>
    <row r="8" spans="1:10" ht="12.75">
      <c r="A8" s="22" t="s">
        <v>10</v>
      </c>
      <c r="C8" s="24"/>
      <c r="D8" s="29">
        <v>56894150</v>
      </c>
      <c r="E8" s="30">
        <v>28446000</v>
      </c>
      <c r="F8" s="31">
        <f t="shared" si="0"/>
        <v>-28448150</v>
      </c>
      <c r="G8" s="20"/>
      <c r="H8" s="32">
        <v>227575228</v>
      </c>
      <c r="I8" s="18">
        <v>199127078</v>
      </c>
      <c r="J8" s="31">
        <f>+I8-H8</f>
        <v>-28448150</v>
      </c>
    </row>
    <row r="9" spans="1:10" ht="12.75">
      <c r="A9" s="22" t="s">
        <v>11</v>
      </c>
      <c r="C9" s="24"/>
      <c r="D9" s="33"/>
      <c r="E9" s="30"/>
      <c r="F9" s="31">
        <f t="shared" si="0"/>
        <v>0</v>
      </c>
      <c r="G9" s="35"/>
      <c r="H9" s="110">
        <v>0</v>
      </c>
      <c r="I9" s="30">
        <v>0</v>
      </c>
      <c r="J9" s="31">
        <f>+I9-H9</f>
        <v>0</v>
      </c>
    </row>
    <row r="10" spans="2:12" ht="12.75">
      <c r="B10" s="6" t="s">
        <v>12</v>
      </c>
      <c r="C10" s="24"/>
      <c r="D10" s="36">
        <f>SUM(D7:D9)</f>
        <v>189381777</v>
      </c>
      <c r="E10" s="37">
        <f>SUM(E7:E9)</f>
        <v>145557000</v>
      </c>
      <c r="F10" s="38">
        <f t="shared" si="0"/>
        <v>-43824777</v>
      </c>
      <c r="G10" s="20"/>
      <c r="H10" s="36">
        <f>SUM(H7:H9)</f>
        <v>643077855</v>
      </c>
      <c r="I10" s="37">
        <f>+I7+I8+I9</f>
        <v>565095078</v>
      </c>
      <c r="J10" s="38">
        <f>+I10-H10</f>
        <v>-77982777</v>
      </c>
      <c r="L10" s="39"/>
    </row>
    <row r="11" spans="1:10" ht="12.75">
      <c r="A11" s="22" t="s">
        <v>13</v>
      </c>
      <c r="C11" s="24"/>
      <c r="D11" s="28">
        <v>8323603.14</v>
      </c>
      <c r="E11" s="26">
        <v>8323603.14</v>
      </c>
      <c r="F11" s="31">
        <f t="shared" si="0"/>
        <v>0</v>
      </c>
      <c r="G11" s="20"/>
      <c r="H11" s="40">
        <v>14374929.27</v>
      </c>
      <c r="I11" s="26">
        <v>14374929.27</v>
      </c>
      <c r="J11" s="27">
        <f>SUM(H11-I11)</f>
        <v>0</v>
      </c>
    </row>
    <row r="12" spans="1:10" ht="12.75">
      <c r="A12" s="22" t="s">
        <v>14</v>
      </c>
      <c r="C12" s="24"/>
      <c r="D12" s="32">
        <v>209539.28</v>
      </c>
      <c r="E12" s="18">
        <v>209539.28</v>
      </c>
      <c r="F12" s="31">
        <f t="shared" si="0"/>
        <v>0</v>
      </c>
      <c r="G12" s="20"/>
      <c r="H12" s="17">
        <v>6126220.25</v>
      </c>
      <c r="I12" s="18">
        <v>6126220.25</v>
      </c>
      <c r="J12" s="41">
        <f>SUM(H12-I12)</f>
        <v>0</v>
      </c>
    </row>
    <row r="13" spans="1:10" ht="12.75">
      <c r="A13" s="22" t="s">
        <v>15</v>
      </c>
      <c r="C13" s="24"/>
      <c r="D13" s="29">
        <v>6387876.39</v>
      </c>
      <c r="E13" s="30">
        <v>6387876.39</v>
      </c>
      <c r="F13" s="31">
        <f t="shared" si="0"/>
        <v>0</v>
      </c>
      <c r="G13" s="20"/>
      <c r="H13" s="33">
        <v>25200458.18</v>
      </c>
      <c r="I13" s="30">
        <v>25200458.18</v>
      </c>
      <c r="J13" s="41">
        <f>SUM(H13-I13)</f>
        <v>0</v>
      </c>
    </row>
    <row r="14" spans="1:10" ht="12.75">
      <c r="A14" s="22" t="s">
        <v>16</v>
      </c>
      <c r="C14" s="24"/>
      <c r="D14" s="32">
        <v>1656463.8499999999</v>
      </c>
      <c r="E14" s="18">
        <v>1656463.8499999999</v>
      </c>
      <c r="F14" s="31">
        <f t="shared" si="0"/>
        <v>0</v>
      </c>
      <c r="G14" s="20"/>
      <c r="H14" s="17">
        <v>9003538.6</v>
      </c>
      <c r="I14" s="18">
        <v>9003538.6</v>
      </c>
      <c r="J14" s="41">
        <f>SUM(H14-I14)</f>
        <v>0</v>
      </c>
    </row>
    <row r="15" spans="2:10" ht="12.75">
      <c r="B15" s="6" t="s">
        <v>17</v>
      </c>
      <c r="C15" s="24"/>
      <c r="D15" s="36">
        <f>SUM(D11:D14)</f>
        <v>16577482.659999998</v>
      </c>
      <c r="E15" s="37">
        <f>SUM(E11:E14)</f>
        <v>16577482.659999998</v>
      </c>
      <c r="F15" s="38">
        <f>+D15-E15</f>
        <v>0</v>
      </c>
      <c r="G15" s="20"/>
      <c r="H15" s="36">
        <f>SUM(H11:H14)</f>
        <v>54705146.300000004</v>
      </c>
      <c r="I15" s="37">
        <f>+I11+I12+I13+I14</f>
        <v>54705146.300000004</v>
      </c>
      <c r="J15" s="38">
        <f>SUM(H15-I15)</f>
        <v>0</v>
      </c>
    </row>
    <row r="16" spans="1:10" ht="12.75">
      <c r="A16" s="22" t="s">
        <v>18</v>
      </c>
      <c r="C16" s="24"/>
      <c r="D16" s="40">
        <v>4761433.376450782</v>
      </c>
      <c r="E16" s="26">
        <v>4979322</v>
      </c>
      <c r="F16" s="31">
        <f>+E16-D16</f>
        <v>217888.6235492183</v>
      </c>
      <c r="G16" s="20"/>
      <c r="H16" s="40">
        <v>44235132.11426145</v>
      </c>
      <c r="I16" s="26">
        <v>56101261.4</v>
      </c>
      <c r="J16" s="27">
        <f>+I16-H16</f>
        <v>11866129.28573855</v>
      </c>
    </row>
    <row r="17" spans="1:10" ht="12.75">
      <c r="A17" s="22" t="s">
        <v>19</v>
      </c>
      <c r="C17" s="24"/>
      <c r="D17" s="33">
        <v>7270258.125328502</v>
      </c>
      <c r="E17" s="18">
        <v>9226743.75</v>
      </c>
      <c r="F17" s="31">
        <f>+E17-D17</f>
        <v>1956485.6246714983</v>
      </c>
      <c r="G17" s="20"/>
      <c r="H17" s="17">
        <v>92788509.82388814</v>
      </c>
      <c r="I17" s="18">
        <v>114705928.07000001</v>
      </c>
      <c r="J17" s="31">
        <f>+I17-H17</f>
        <v>21917418.24611187</v>
      </c>
    </row>
    <row r="18" spans="1:10" ht="12.75">
      <c r="A18" s="22" t="s">
        <v>20</v>
      </c>
      <c r="C18" s="24"/>
      <c r="D18" s="33">
        <v>6116316.680732292</v>
      </c>
      <c r="E18" s="18">
        <v>4940945.359999999</v>
      </c>
      <c r="F18" s="31">
        <f aca="true" t="shared" si="1" ref="F18:F23">+E18-D18</f>
        <v>-1175371.3207322927</v>
      </c>
      <c r="G18" s="20"/>
      <c r="H18" s="17">
        <v>36800681.983180955</v>
      </c>
      <c r="I18" s="18">
        <v>48150352.330000006</v>
      </c>
      <c r="J18" s="31">
        <f aca="true" t="shared" si="2" ref="J18:J23">+I18-H18</f>
        <v>11349670.34681905</v>
      </c>
    </row>
    <row r="19" spans="1:11" ht="12.75">
      <c r="A19" s="22" t="s">
        <v>21</v>
      </c>
      <c r="C19" s="24"/>
      <c r="D19" s="33">
        <v>795676.1842566064</v>
      </c>
      <c r="E19" s="18">
        <v>339676</v>
      </c>
      <c r="F19" s="31">
        <f t="shared" si="1"/>
        <v>-456000.1842566064</v>
      </c>
      <c r="G19" s="20"/>
      <c r="H19" s="17">
        <v>3999051.6290897806</v>
      </c>
      <c r="I19" s="18">
        <v>3965377</v>
      </c>
      <c r="J19" s="31">
        <f t="shared" si="2"/>
        <v>-33674.62908978062</v>
      </c>
      <c r="K19" s="42"/>
    </row>
    <row r="20" spans="1:10" ht="12.75">
      <c r="A20" s="22" t="s">
        <v>22</v>
      </c>
      <c r="C20" s="24"/>
      <c r="D20" s="33">
        <v>243116.46726402585</v>
      </c>
      <c r="E20" s="18">
        <v>1611115</v>
      </c>
      <c r="F20" s="31">
        <f t="shared" si="1"/>
        <v>1367998.532735974</v>
      </c>
      <c r="G20" s="20"/>
      <c r="H20" s="17">
        <v>918787.4515766735</v>
      </c>
      <c r="I20" s="18">
        <v>3926590.93</v>
      </c>
      <c r="J20" s="31">
        <f t="shared" si="2"/>
        <v>3007803.4784233267</v>
      </c>
    </row>
    <row r="21" spans="1:10" ht="12.75">
      <c r="A21" s="22" t="s">
        <v>23</v>
      </c>
      <c r="C21" s="24"/>
      <c r="D21" s="33">
        <v>1053890.7344829964</v>
      </c>
      <c r="E21" s="18">
        <v>141584.89</v>
      </c>
      <c r="F21" s="31">
        <f t="shared" si="1"/>
        <v>-912305.8444829964</v>
      </c>
      <c r="G21" s="20"/>
      <c r="H21" s="17">
        <v>19653864.81772625</v>
      </c>
      <c r="I21" s="18">
        <v>21043975.2</v>
      </c>
      <c r="J21" s="31">
        <f t="shared" si="2"/>
        <v>1390110.3822737485</v>
      </c>
    </row>
    <row r="22" spans="1:10" ht="12.75">
      <c r="A22" s="22" t="s">
        <v>24</v>
      </c>
      <c r="C22" s="24"/>
      <c r="D22" s="33">
        <v>323271.90487262193</v>
      </c>
      <c r="E22" s="18">
        <v>415333.22</v>
      </c>
      <c r="F22" s="31">
        <f t="shared" si="1"/>
        <v>92061.31512737804</v>
      </c>
      <c r="G22" s="20"/>
      <c r="H22" s="17">
        <v>1913465.6977970437</v>
      </c>
      <c r="I22" s="18">
        <v>2852490.79</v>
      </c>
      <c r="J22" s="31">
        <f t="shared" si="2"/>
        <v>939025.0922029563</v>
      </c>
    </row>
    <row r="23" spans="1:10" ht="12.75">
      <c r="A23" s="22" t="s">
        <v>25</v>
      </c>
      <c r="C23" s="24"/>
      <c r="D23" s="33">
        <v>625254.4041529797</v>
      </c>
      <c r="E23" s="18">
        <v>467577.99</v>
      </c>
      <c r="F23" s="31">
        <f t="shared" si="1"/>
        <v>-157676.41415297973</v>
      </c>
      <c r="G23" s="20"/>
      <c r="H23" s="17">
        <v>3240698.7718195138</v>
      </c>
      <c r="I23" s="18">
        <v>5054713</v>
      </c>
      <c r="J23" s="31">
        <f t="shared" si="2"/>
        <v>1814014.2281804862</v>
      </c>
    </row>
    <row r="24" spans="1:10" ht="12.75">
      <c r="A24" s="22" t="s">
        <v>26</v>
      </c>
      <c r="C24" s="24"/>
      <c r="D24" s="43">
        <v>1964375.740168464</v>
      </c>
      <c r="E24" s="44">
        <v>2731488.46</v>
      </c>
      <c r="F24" s="45">
        <f>+E24-D24</f>
        <v>767112.7198315361</v>
      </c>
      <c r="G24" s="11"/>
      <c r="H24" s="32">
        <v>7011777.334375985</v>
      </c>
      <c r="I24" s="18">
        <v>110625965.45999998</v>
      </c>
      <c r="J24" s="31">
        <f>+I24-H24</f>
        <v>103614188.125624</v>
      </c>
    </row>
    <row r="25" spans="2:10" ht="12.75">
      <c r="B25" s="6" t="s">
        <v>27</v>
      </c>
      <c r="C25" s="24"/>
      <c r="D25" s="36">
        <f>SUM(D16:D24)+2</f>
        <v>23153595.617709268</v>
      </c>
      <c r="E25" s="37">
        <f>SUM(E16:E24)</f>
        <v>24853786.669999998</v>
      </c>
      <c r="F25" s="38">
        <f>+E25-D25</f>
        <v>1700191.0522907302</v>
      </c>
      <c r="G25" s="20"/>
      <c r="H25" s="36">
        <f>SUM(H16:H24)</f>
        <v>210561969.62371573</v>
      </c>
      <c r="I25" s="37">
        <f>SUM(I16:I24)-1</f>
        <v>366426653.17999995</v>
      </c>
      <c r="J25" s="46">
        <f>+I25-H25</f>
        <v>155864683.55628422</v>
      </c>
    </row>
    <row r="26" spans="3:10" ht="12.75">
      <c r="C26" s="7" t="s">
        <v>28</v>
      </c>
      <c r="D26" s="47">
        <f>SUM(D25,D15,D10)</f>
        <v>229112855.27770928</v>
      </c>
      <c r="E26" s="48">
        <f>SUM(E25,E15,E10)</f>
        <v>186988269.32999998</v>
      </c>
      <c r="F26" s="49">
        <f>+E26-D26</f>
        <v>-42124585.94770929</v>
      </c>
      <c r="G26" s="20"/>
      <c r="H26" s="47">
        <f>SUM(H25,H15,H10)</f>
        <v>908344970.9237157</v>
      </c>
      <c r="I26" s="48">
        <f>SUM(I25,I15,I10)+1</f>
        <v>986226878.48</v>
      </c>
      <c r="J26" s="49">
        <f>+I26-H26</f>
        <v>77881907.55628431</v>
      </c>
    </row>
    <row r="27" spans="3:10" ht="12.75">
      <c r="C27" s="7"/>
      <c r="D27" s="50"/>
      <c r="E27" s="51"/>
      <c r="F27" s="52"/>
      <c r="G27" s="20"/>
      <c r="H27" s="50"/>
      <c r="I27" s="51"/>
      <c r="J27" s="52"/>
    </row>
    <row r="28" spans="2:10" ht="12.75">
      <c r="B28" s="23" t="s">
        <v>29</v>
      </c>
      <c r="C28" s="7"/>
      <c r="D28" s="53">
        <v>2313972.748917924</v>
      </c>
      <c r="E28" s="54">
        <v>2211152.78</v>
      </c>
      <c r="F28" s="55">
        <f>+D28-E28</f>
        <v>102819.96891792398</v>
      </c>
      <c r="G28" s="20"/>
      <c r="H28" s="56">
        <v>30014341.86853703</v>
      </c>
      <c r="I28" s="54">
        <v>37025537.99</v>
      </c>
      <c r="J28" s="55">
        <f>+I28-H28</f>
        <v>7011196.121462971</v>
      </c>
    </row>
    <row r="29" spans="3:10" ht="12.75">
      <c r="C29" s="7" t="s">
        <v>30</v>
      </c>
      <c r="D29" s="47">
        <f>SUM(D26-D28)</f>
        <v>226798882.52879134</v>
      </c>
      <c r="E29" s="48">
        <f>SUM(E26-E28)</f>
        <v>184777116.54999998</v>
      </c>
      <c r="F29" s="49">
        <f>+D29-E29</f>
        <v>42021765.978791356</v>
      </c>
      <c r="G29" s="20"/>
      <c r="H29" s="47">
        <f>SUM(H26-H28)</f>
        <v>878330629.0551786</v>
      </c>
      <c r="I29" s="48">
        <f>SUM(I26-I28)</f>
        <v>949201340.49</v>
      </c>
      <c r="J29" s="49">
        <f>+I29-H29</f>
        <v>70870711.43482137</v>
      </c>
    </row>
    <row r="30" spans="1:10" ht="12.75">
      <c r="A30" s="57" t="s">
        <v>31</v>
      </c>
      <c r="C30" s="24"/>
      <c r="D30" s="58"/>
      <c r="E30" s="59"/>
      <c r="F30" s="19"/>
      <c r="G30" s="20"/>
      <c r="H30" s="17"/>
      <c r="I30" s="18"/>
      <c r="J30" s="21"/>
    </row>
    <row r="31" spans="1:10" ht="12.75">
      <c r="A31" s="14" t="s">
        <v>32</v>
      </c>
      <c r="B31" s="60"/>
      <c r="C31" s="61"/>
      <c r="D31" s="17"/>
      <c r="E31" s="18"/>
      <c r="F31" s="19"/>
      <c r="G31" s="20"/>
      <c r="H31" s="17"/>
      <c r="I31" s="18"/>
      <c r="J31" s="21"/>
    </row>
    <row r="32" spans="1:10" ht="12.75">
      <c r="A32" s="22" t="s">
        <v>33</v>
      </c>
      <c r="C32" s="24"/>
      <c r="D32" s="62">
        <v>100713312.40427333</v>
      </c>
      <c r="E32" s="63">
        <v>102301413.71</v>
      </c>
      <c r="F32" s="64">
        <f>+D32-E32</f>
        <v>-1588101.3057266623</v>
      </c>
      <c r="G32" s="20"/>
      <c r="H32" s="28">
        <v>529768896.05650383</v>
      </c>
      <c r="I32" s="26">
        <v>523980201.49999994</v>
      </c>
      <c r="J32" s="65">
        <f>+H32-I32</f>
        <v>5788694.556503892</v>
      </c>
    </row>
    <row r="33" spans="1:10" ht="12.75">
      <c r="A33" s="22" t="s">
        <v>34</v>
      </c>
      <c r="C33" s="24"/>
      <c r="D33" s="66">
        <v>15350736.001535565</v>
      </c>
      <c r="E33" s="44">
        <v>14270637.7</v>
      </c>
      <c r="F33" s="45">
        <f>+D33-E33</f>
        <v>1080098.3015355654</v>
      </c>
      <c r="G33" s="11"/>
      <c r="H33" s="32">
        <v>68343336.41962075</v>
      </c>
      <c r="I33" s="18">
        <v>86833633.94</v>
      </c>
      <c r="J33" s="67">
        <f>+H33-I33</f>
        <v>-18490297.520379245</v>
      </c>
    </row>
    <row r="34" spans="1:10" ht="12.75">
      <c r="A34" s="22" t="s">
        <v>35</v>
      </c>
      <c r="C34" s="24"/>
      <c r="D34" s="66">
        <v>7417531.476615553</v>
      </c>
      <c r="E34" s="44">
        <v>9955322.87</v>
      </c>
      <c r="F34" s="45">
        <f>+D34-E34</f>
        <v>-2537791.3933844464</v>
      </c>
      <c r="G34" s="11"/>
      <c r="H34" s="32">
        <v>42428851.892995626</v>
      </c>
      <c r="I34" s="18">
        <v>52015654.919999994</v>
      </c>
      <c r="J34" s="67">
        <f>+H34-I34</f>
        <v>-9586803.027004369</v>
      </c>
    </row>
    <row r="35" spans="1:10" ht="12.75">
      <c r="A35" s="22" t="s">
        <v>36</v>
      </c>
      <c r="C35" s="24"/>
      <c r="D35" s="66">
        <v>3846783.435908338</v>
      </c>
      <c r="E35" s="44">
        <v>3511976.26</v>
      </c>
      <c r="F35" s="45">
        <f>+D35-E35</f>
        <v>334807.1759083383</v>
      </c>
      <c r="G35" s="11"/>
      <c r="H35" s="32">
        <v>21853306.229415223</v>
      </c>
      <c r="I35" s="18">
        <v>23359638.61</v>
      </c>
      <c r="J35" s="67">
        <f>+H35-I35</f>
        <v>-1506332.3805847764</v>
      </c>
    </row>
    <row r="36" spans="1:10" ht="12.75">
      <c r="A36" s="22" t="s">
        <v>37</v>
      </c>
      <c r="C36" s="24"/>
      <c r="D36" s="66">
        <v>2658398.654109988</v>
      </c>
      <c r="E36" s="44">
        <v>2871021.45</v>
      </c>
      <c r="F36" s="45">
        <f>+D36-E36</f>
        <v>-212622.7958900123</v>
      </c>
      <c r="G36" s="11"/>
      <c r="H36" s="32">
        <v>27429212.165052794</v>
      </c>
      <c r="I36" s="18">
        <v>24784139.63</v>
      </c>
      <c r="J36" s="67">
        <f>+H36-I36</f>
        <v>2645072.535052795</v>
      </c>
    </row>
    <row r="37" spans="1:10" ht="12.75">
      <c r="A37" s="22" t="s">
        <v>38</v>
      </c>
      <c r="B37" s="68"/>
      <c r="C37" s="68"/>
      <c r="D37" s="69">
        <v>0</v>
      </c>
      <c r="E37" s="70">
        <v>0</v>
      </c>
      <c r="F37" s="71">
        <f>+D37-E37</f>
        <v>0</v>
      </c>
      <c r="H37" s="69">
        <v>0</v>
      </c>
      <c r="I37" s="70">
        <v>0</v>
      </c>
      <c r="J37" s="31">
        <f>+H37-I37</f>
        <v>0</v>
      </c>
    </row>
    <row r="38" spans="2:10" ht="12.75">
      <c r="B38" s="6" t="s">
        <v>39</v>
      </c>
      <c r="C38" s="24"/>
      <c r="D38" s="36">
        <f>SUM(D32:D37)</f>
        <v>129986761.97244276</v>
      </c>
      <c r="E38" s="37">
        <f>SUM(E32:E37)</f>
        <v>132910371.99000001</v>
      </c>
      <c r="F38" s="38">
        <f>+D38-E38</f>
        <v>-2923610.0175572485</v>
      </c>
      <c r="G38" s="20"/>
      <c r="H38" s="36">
        <f>SUM(H32:H37)</f>
        <v>689823602.7635881</v>
      </c>
      <c r="I38" s="37">
        <f>SUM(I32:I37)-1</f>
        <v>710973267.5999999</v>
      </c>
      <c r="J38" s="72">
        <f>+H38-I38</f>
        <v>-21149664.836411834</v>
      </c>
    </row>
    <row r="39" spans="1:10" ht="12.75">
      <c r="A39" s="22" t="s">
        <v>40</v>
      </c>
      <c r="C39" s="24"/>
      <c r="D39" s="62">
        <v>143131.97610028286</v>
      </c>
      <c r="E39" s="73">
        <v>157226.17</v>
      </c>
      <c r="F39" s="64">
        <f>+D39-E39</f>
        <v>-14094.193899717153</v>
      </c>
      <c r="G39" s="20"/>
      <c r="H39" s="40">
        <v>551592.2117331796</v>
      </c>
      <c r="I39" s="26">
        <v>1001571.88</v>
      </c>
      <c r="J39" s="65">
        <f>+H39-I39</f>
        <v>-449979.6682668204</v>
      </c>
    </row>
    <row r="40" spans="1:10" ht="12.75">
      <c r="A40" s="22" t="s">
        <v>41</v>
      </c>
      <c r="C40" s="24"/>
      <c r="D40" s="17">
        <v>165744.54764240189</v>
      </c>
      <c r="E40" s="18">
        <v>45122.92</v>
      </c>
      <c r="F40" s="31">
        <f>+D40-E40</f>
        <v>120621.62764240189</v>
      </c>
      <c r="G40" s="20"/>
      <c r="H40" s="17">
        <v>797640.7538213694</v>
      </c>
      <c r="I40" s="18">
        <v>708911.39</v>
      </c>
      <c r="J40" s="67">
        <f>+H40-I40</f>
        <v>88729.36382136936</v>
      </c>
    </row>
    <row r="41" spans="1:10" ht="12.75">
      <c r="A41" s="22" t="s">
        <v>42</v>
      </c>
      <c r="C41" s="24"/>
      <c r="D41" s="17">
        <v>492859.9893571631</v>
      </c>
      <c r="E41" s="18">
        <v>648782.63</v>
      </c>
      <c r="F41" s="31">
        <f>+D41-E41</f>
        <v>-155922.64064283692</v>
      </c>
      <c r="G41" s="20"/>
      <c r="H41" s="17">
        <v>1904442.7639046046</v>
      </c>
      <c r="I41" s="18">
        <v>2292434.9</v>
      </c>
      <c r="J41" s="67">
        <f>+H41-I41</f>
        <v>-387992.1360953953</v>
      </c>
    </row>
    <row r="42" spans="1:10" ht="12.75">
      <c r="A42" s="22" t="s">
        <v>43</v>
      </c>
      <c r="C42" s="24"/>
      <c r="D42" s="17">
        <v>28982.236066284113</v>
      </c>
      <c r="E42" s="18">
        <v>95761.79</v>
      </c>
      <c r="F42" s="31">
        <f>+D42-E42</f>
        <v>-66779.55393371588</v>
      </c>
      <c r="G42" s="20"/>
      <c r="H42" s="17">
        <v>70306.48733128034</v>
      </c>
      <c r="I42" s="18">
        <v>275530.16</v>
      </c>
      <c r="J42" s="67">
        <f>+H42-I42</f>
        <v>-205223.67266871964</v>
      </c>
    </row>
    <row r="43" spans="1:10" ht="12.75">
      <c r="A43" s="22" t="s">
        <v>44</v>
      </c>
      <c r="C43" s="24"/>
      <c r="D43" s="17">
        <v>8417.514350662146</v>
      </c>
      <c r="E43" s="18">
        <v>44523.2</v>
      </c>
      <c r="F43" s="31">
        <f>+D43-E43</f>
        <v>-36105.68564933785</v>
      </c>
      <c r="G43" s="20"/>
      <c r="H43" s="17">
        <v>390461.507081869</v>
      </c>
      <c r="I43" s="18">
        <v>423094</v>
      </c>
      <c r="J43" s="67">
        <f>+H43-I43</f>
        <v>-32632.492918131</v>
      </c>
    </row>
    <row r="44" spans="1:10" ht="12.75">
      <c r="A44" s="22" t="s">
        <v>45</v>
      </c>
      <c r="C44" s="24"/>
      <c r="D44" s="33">
        <v>0</v>
      </c>
      <c r="E44" s="30">
        <v>0</v>
      </c>
      <c r="F44" s="31">
        <f>+D44-E44</f>
        <v>0</v>
      </c>
      <c r="G44" s="74"/>
      <c r="H44" s="33">
        <v>0</v>
      </c>
      <c r="I44" s="30">
        <v>0</v>
      </c>
      <c r="J44" s="67">
        <f>+H44-I44</f>
        <v>0</v>
      </c>
    </row>
    <row r="45" spans="1:10" ht="12.75">
      <c r="A45" s="22" t="s">
        <v>46</v>
      </c>
      <c r="C45" s="24"/>
      <c r="D45" s="17">
        <v>11386.125828126307</v>
      </c>
      <c r="E45" s="18">
        <v>21079.26</v>
      </c>
      <c r="F45" s="31">
        <f>+D45-E45</f>
        <v>-9693.134171873691</v>
      </c>
      <c r="G45" s="20"/>
      <c r="H45" s="17">
        <v>113280.45017534937</v>
      </c>
      <c r="I45" s="18">
        <v>191519.55</v>
      </c>
      <c r="J45" s="67">
        <f>+H45-I45</f>
        <v>-78239.09982465062</v>
      </c>
    </row>
    <row r="46" spans="1:10" ht="12.75">
      <c r="A46" s="22" t="s">
        <v>47</v>
      </c>
      <c r="C46" s="24"/>
      <c r="D46" s="17">
        <v>27534.987356425678</v>
      </c>
      <c r="E46" s="75">
        <v>8071.95</v>
      </c>
      <c r="F46" s="31">
        <f>+D46-E46</f>
        <v>19463.037356425677</v>
      </c>
      <c r="G46" s="20"/>
      <c r="H46" s="17">
        <v>34792.87167923354</v>
      </c>
      <c r="I46" s="18">
        <v>103818.52999999998</v>
      </c>
      <c r="J46" s="67">
        <f>+H46-I46</f>
        <v>-69025.65832076644</v>
      </c>
    </row>
    <row r="47" spans="2:10" ht="12.75">
      <c r="B47" s="6" t="s">
        <v>48</v>
      </c>
      <c r="C47" s="24"/>
      <c r="D47" s="36">
        <f>SUM(D39:D46)</f>
        <v>878057.3767013461</v>
      </c>
      <c r="E47" s="76">
        <f>SUM(E39:E46)+1</f>
        <v>1020568.9199999999</v>
      </c>
      <c r="F47" s="38">
        <f>+D47-E47</f>
        <v>-142511.5432986538</v>
      </c>
      <c r="G47" s="20"/>
      <c r="H47" s="36">
        <f>SUM(H39:H46)-1</f>
        <v>3862516.045726886</v>
      </c>
      <c r="I47" s="76">
        <f>SUM(I39:I46)</f>
        <v>4996880.41</v>
      </c>
      <c r="J47" s="72">
        <f>+H47-I47</f>
        <v>-1134364.3642731141</v>
      </c>
    </row>
    <row r="48" spans="3:10" ht="12.75">
      <c r="C48" s="7" t="s">
        <v>49</v>
      </c>
      <c r="D48" s="77">
        <f>SUM(D47,D38)-1</f>
        <v>130864818.3491441</v>
      </c>
      <c r="E48" s="76">
        <f>SUM(E47,E38)-1</f>
        <v>133930939.91000001</v>
      </c>
      <c r="F48" s="38">
        <f>+D48-E48</f>
        <v>-3066121.56085591</v>
      </c>
      <c r="G48" s="20"/>
      <c r="H48" s="77">
        <f>SUM(H47,H38)+1</f>
        <v>693686119.809315</v>
      </c>
      <c r="I48" s="76">
        <f>SUM(I47,I38)</f>
        <v>715970148.0099999</v>
      </c>
      <c r="J48" s="72">
        <f>+H48-I48</f>
        <v>-22284028.200684905</v>
      </c>
    </row>
    <row r="49" spans="1:10" ht="12.75">
      <c r="A49" s="22" t="s">
        <v>50</v>
      </c>
      <c r="C49" s="24"/>
      <c r="D49" s="78">
        <v>0</v>
      </c>
      <c r="E49" s="79">
        <v>17400</v>
      </c>
      <c r="F49" s="80">
        <f>+D49-E49</f>
        <v>-17400</v>
      </c>
      <c r="G49" s="20"/>
      <c r="H49" s="40">
        <v>204010.11931344756</v>
      </c>
      <c r="I49" s="26">
        <v>17400</v>
      </c>
      <c r="J49" s="65">
        <f>+H49-I49</f>
        <v>186610.11931344756</v>
      </c>
    </row>
    <row r="50" spans="1:10" ht="12.75">
      <c r="A50" s="22" t="s">
        <v>51</v>
      </c>
      <c r="C50" s="24"/>
      <c r="D50" s="81">
        <v>17295.972973687523</v>
      </c>
      <c r="E50" s="82">
        <v>12434</v>
      </c>
      <c r="F50" s="45">
        <f>+D50-E50</f>
        <v>4861.972973687523</v>
      </c>
      <c r="G50" s="20"/>
      <c r="H50" s="33">
        <v>253205.5768670888</v>
      </c>
      <c r="I50" s="18">
        <v>79682.5</v>
      </c>
      <c r="J50" s="67">
        <f>+H50-I50</f>
        <v>173523.0768670888</v>
      </c>
    </row>
    <row r="51" spans="1:10" ht="12.75">
      <c r="A51" s="22" t="s">
        <v>52</v>
      </c>
      <c r="C51" s="24"/>
      <c r="D51" s="81">
        <v>0</v>
      </c>
      <c r="E51" s="82">
        <v>0</v>
      </c>
      <c r="F51" s="45">
        <f aca="true" t="shared" si="3" ref="F51:F58">+D51-E51</f>
        <v>0</v>
      </c>
      <c r="G51" s="20"/>
      <c r="H51" s="33">
        <v>0</v>
      </c>
      <c r="I51" s="18">
        <v>85326500</v>
      </c>
      <c r="J51" s="67">
        <f aca="true" t="shared" si="4" ref="J51:J57">+H51-I51</f>
        <v>-85326500</v>
      </c>
    </row>
    <row r="52" spans="1:10" ht="12.75">
      <c r="A52" s="22" t="s">
        <v>53</v>
      </c>
      <c r="C52" s="24"/>
      <c r="D52" s="81">
        <v>9675024.40940704</v>
      </c>
      <c r="E52" s="82">
        <v>7950847</v>
      </c>
      <c r="F52" s="45">
        <f t="shared" si="3"/>
        <v>1724177.40940704</v>
      </c>
      <c r="G52" s="20"/>
      <c r="H52" s="33">
        <v>46831663.17515509</v>
      </c>
      <c r="I52" s="18">
        <v>42111596.81</v>
      </c>
      <c r="J52" s="67">
        <f t="shared" si="4"/>
        <v>4720066.365155086</v>
      </c>
    </row>
    <row r="53" spans="1:11" ht="12.75">
      <c r="A53" s="22" t="s">
        <v>54</v>
      </c>
      <c r="C53" s="24"/>
      <c r="D53" s="81">
        <v>0</v>
      </c>
      <c r="E53" s="82">
        <v>3573</v>
      </c>
      <c r="F53" s="45">
        <f t="shared" si="3"/>
        <v>-3573</v>
      </c>
      <c r="G53" s="20"/>
      <c r="H53" s="33">
        <v>100586.81732680678</v>
      </c>
      <c r="I53" s="18">
        <v>35473</v>
      </c>
      <c r="J53" s="67">
        <f t="shared" si="4"/>
        <v>65113.81732680678</v>
      </c>
      <c r="K53" s="42"/>
    </row>
    <row r="54" spans="1:10" ht="12.75">
      <c r="A54" s="22" t="s">
        <v>55</v>
      </c>
      <c r="C54" s="24"/>
      <c r="D54" s="81">
        <v>3627277.2169968295</v>
      </c>
      <c r="E54" s="82">
        <v>421638.37</v>
      </c>
      <c r="F54" s="45">
        <f t="shared" si="3"/>
        <v>3205638.8469968294</v>
      </c>
      <c r="G54" s="20"/>
      <c r="H54" s="33">
        <v>19542652.493463565</v>
      </c>
      <c r="I54" s="18">
        <v>2380940.4699999997</v>
      </c>
      <c r="J54" s="67">
        <f t="shared" si="4"/>
        <v>17161712.023463566</v>
      </c>
    </row>
    <row r="55" spans="1:10" ht="12.75">
      <c r="A55" s="22" t="s">
        <v>56</v>
      </c>
      <c r="C55" s="24"/>
      <c r="D55" s="81">
        <v>680923.1009567025</v>
      </c>
      <c r="E55" s="82">
        <v>1207781.98</v>
      </c>
      <c r="F55" s="45">
        <f t="shared" si="3"/>
        <v>-526858.8790432975</v>
      </c>
      <c r="G55" s="20"/>
      <c r="H55" s="33">
        <v>5579347.534244388</v>
      </c>
      <c r="I55" s="18">
        <v>2729140.04</v>
      </c>
      <c r="J55" s="67">
        <f t="shared" si="4"/>
        <v>2850207.4942443883</v>
      </c>
    </row>
    <row r="56" spans="1:10" ht="12.75">
      <c r="A56" s="22" t="s">
        <v>57</v>
      </c>
      <c r="C56" s="24"/>
      <c r="D56" s="81">
        <v>0</v>
      </c>
      <c r="E56" s="82">
        <v>475970</v>
      </c>
      <c r="F56" s="45">
        <f t="shared" si="3"/>
        <v>-475970</v>
      </c>
      <c r="G56" s="20"/>
      <c r="H56" s="33">
        <v>4879325.754718954</v>
      </c>
      <c r="I56" s="18">
        <v>475970</v>
      </c>
      <c r="J56" s="67">
        <f t="shared" si="4"/>
        <v>4403355.754718954</v>
      </c>
    </row>
    <row r="57" spans="1:10" ht="12.75">
      <c r="A57" s="22" t="s">
        <v>58</v>
      </c>
      <c r="C57" s="24"/>
      <c r="D57" s="81">
        <v>1782482.5624901138</v>
      </c>
      <c r="E57" s="82">
        <v>2140311.45</v>
      </c>
      <c r="F57" s="45">
        <f t="shared" si="3"/>
        <v>-357828.8875098864</v>
      </c>
      <c r="G57" s="20"/>
      <c r="H57" s="33">
        <v>7417023.539016492</v>
      </c>
      <c r="I57" s="18">
        <v>4676955.34</v>
      </c>
      <c r="J57" s="67">
        <f t="shared" si="4"/>
        <v>2740068.199016492</v>
      </c>
    </row>
    <row r="58" spans="1:10" ht="12.75">
      <c r="A58" s="22" t="s">
        <v>59</v>
      </c>
      <c r="C58" s="24"/>
      <c r="D58" s="81">
        <v>94496.411072115</v>
      </c>
      <c r="E58" s="82">
        <v>506583.4</v>
      </c>
      <c r="F58" s="45">
        <f t="shared" si="3"/>
        <v>-412086.988927885</v>
      </c>
      <c r="G58" s="20"/>
      <c r="H58" s="33">
        <v>289419.28109303786</v>
      </c>
      <c r="I58" s="18">
        <v>506583.4</v>
      </c>
      <c r="J58" s="67">
        <f>+H58-I58</f>
        <v>-217164.11890696216</v>
      </c>
    </row>
    <row r="59" spans="1:10" ht="12.75">
      <c r="A59" s="22" t="s">
        <v>60</v>
      </c>
      <c r="C59" s="24"/>
      <c r="D59" s="81">
        <f>+'[1]Hoja2'!$AK$57</f>
        <v>0</v>
      </c>
      <c r="E59" s="82">
        <f>+'[2]IYE'!O61</f>
        <v>0</v>
      </c>
      <c r="F59" s="31">
        <f>+D59-E59</f>
        <v>0</v>
      </c>
      <c r="G59" s="20"/>
      <c r="H59" s="29">
        <v>0</v>
      </c>
      <c r="I59" s="34">
        <v>0</v>
      </c>
      <c r="J59" s="67">
        <f>+H59-I59</f>
        <v>0</v>
      </c>
    </row>
    <row r="60" spans="2:10" ht="12.75">
      <c r="B60" s="6" t="s">
        <v>61</v>
      </c>
      <c r="C60" s="24"/>
      <c r="D60" s="83">
        <f>SUM(D49:D59)</f>
        <v>15877499.673896488</v>
      </c>
      <c r="E60" s="84">
        <f>SUM(E49:E59)+1</f>
        <v>12736540.200000001</v>
      </c>
      <c r="F60" s="38">
        <f>+D60-E60</f>
        <v>3140959.4738964867</v>
      </c>
      <c r="G60" s="20"/>
      <c r="H60" s="83">
        <f>SUM(H49:H59)</f>
        <v>85097234.29119886</v>
      </c>
      <c r="I60" s="84">
        <f>SUM(I49:I59)+1</f>
        <v>138340242.56</v>
      </c>
      <c r="J60" s="72">
        <f>+H60-I60</f>
        <v>-53243008.26880114</v>
      </c>
    </row>
    <row r="61" spans="3:10" ht="12.75">
      <c r="C61" s="7" t="s">
        <v>62</v>
      </c>
      <c r="D61" s="85">
        <f>SUM(D48+D60)</f>
        <v>146742318.0230406</v>
      </c>
      <c r="E61" s="86">
        <f>SUM(E48+E60)</f>
        <v>146667480.11</v>
      </c>
      <c r="F61" s="49">
        <f>+D61-E61</f>
        <v>74837.91304057837</v>
      </c>
      <c r="G61" s="20"/>
      <c r="H61" s="85">
        <f>SUM(H48+H60)</f>
        <v>778783354.1005138</v>
      </c>
      <c r="I61" s="86">
        <f>SUM(I48+I60)</f>
        <v>854310390.5699999</v>
      </c>
      <c r="J61" s="87">
        <f>+H61-I61</f>
        <v>-75527036.46948612</v>
      </c>
    </row>
    <row r="62" spans="1:10" ht="12.75">
      <c r="A62" s="57" t="s">
        <v>63</v>
      </c>
      <c r="C62" s="7"/>
      <c r="D62" s="17"/>
      <c r="E62" s="59"/>
      <c r="F62" s="19"/>
      <c r="G62" s="20"/>
      <c r="H62" s="17"/>
      <c r="I62" s="59"/>
      <c r="J62" s="19"/>
    </row>
    <row r="63" spans="1:10" ht="12.75">
      <c r="A63" s="22" t="s">
        <v>33</v>
      </c>
      <c r="C63" s="7"/>
      <c r="D63" s="40">
        <v>0</v>
      </c>
      <c r="E63" s="26">
        <v>0</v>
      </c>
      <c r="F63" s="27">
        <f aca="true" t="shared" si="5" ref="F63:F74">SUM(D63-E63)</f>
        <v>0</v>
      </c>
      <c r="G63" s="20"/>
      <c r="H63" s="40">
        <v>416500</v>
      </c>
      <c r="I63" s="26">
        <v>416500</v>
      </c>
      <c r="J63" s="27">
        <f aca="true" t="shared" si="6" ref="J63:J72">SUM(H63-I63)</f>
        <v>0</v>
      </c>
    </row>
    <row r="64" spans="1:10" ht="12.75">
      <c r="A64" s="22" t="s">
        <v>34</v>
      </c>
      <c r="C64" s="7"/>
      <c r="D64" s="33">
        <v>1183358.87</v>
      </c>
      <c r="E64" s="30">
        <v>1183358.87</v>
      </c>
      <c r="F64" s="31">
        <f t="shared" si="5"/>
        <v>0</v>
      </c>
      <c r="G64" s="20"/>
      <c r="H64" s="88">
        <v>9419281.120000001</v>
      </c>
      <c r="I64" s="18">
        <v>9419282.120000001</v>
      </c>
      <c r="J64" s="31">
        <f>SUM(H64-I64)+1</f>
        <v>0</v>
      </c>
    </row>
    <row r="65" spans="1:10" ht="12.75">
      <c r="A65" s="22" t="s">
        <v>64</v>
      </c>
      <c r="C65" s="7"/>
      <c r="D65" s="33">
        <v>1261811.23</v>
      </c>
      <c r="E65" s="30">
        <v>1261811.23</v>
      </c>
      <c r="F65" s="31">
        <f t="shared" si="5"/>
        <v>0</v>
      </c>
      <c r="G65" s="20"/>
      <c r="H65" s="88">
        <v>4143711.17</v>
      </c>
      <c r="I65" s="18">
        <v>4143711.17</v>
      </c>
      <c r="J65" s="31">
        <f t="shared" si="6"/>
        <v>0</v>
      </c>
    </row>
    <row r="66" spans="1:10" ht="12.75">
      <c r="A66" s="22" t="s">
        <v>36</v>
      </c>
      <c r="C66" s="7"/>
      <c r="D66" s="33">
        <v>977635.71</v>
      </c>
      <c r="E66" s="30">
        <v>977635.71</v>
      </c>
      <c r="F66" s="31">
        <f t="shared" si="5"/>
        <v>0</v>
      </c>
      <c r="G66" s="20"/>
      <c r="H66" s="88">
        <v>1603094.6400000001</v>
      </c>
      <c r="I66" s="18">
        <v>1603094.6400000001</v>
      </c>
      <c r="J66" s="31">
        <f t="shared" si="6"/>
        <v>0</v>
      </c>
    </row>
    <row r="67" spans="1:10" ht="12.75">
      <c r="A67" s="22" t="s">
        <v>65</v>
      </c>
      <c r="C67" s="7"/>
      <c r="D67" s="33">
        <v>0</v>
      </c>
      <c r="E67" s="30">
        <v>0</v>
      </c>
      <c r="F67" s="31">
        <f t="shared" si="5"/>
        <v>0</v>
      </c>
      <c r="G67" s="20"/>
      <c r="H67" s="89">
        <v>0</v>
      </c>
      <c r="I67" s="34">
        <v>0</v>
      </c>
      <c r="J67" s="31">
        <f t="shared" si="6"/>
        <v>0</v>
      </c>
    </row>
    <row r="68" spans="1:10" ht="12.75">
      <c r="A68" s="22" t="s">
        <v>37</v>
      </c>
      <c r="C68" s="7"/>
      <c r="D68" s="33">
        <v>146592.5</v>
      </c>
      <c r="E68" s="30">
        <v>146592.5</v>
      </c>
      <c r="F68" s="31">
        <f t="shared" si="5"/>
        <v>0</v>
      </c>
      <c r="G68" s="20"/>
      <c r="H68" s="88">
        <v>3004123.88</v>
      </c>
      <c r="I68" s="18">
        <v>3004123.88</v>
      </c>
      <c r="J68" s="31">
        <f t="shared" si="6"/>
        <v>0</v>
      </c>
    </row>
    <row r="69" spans="2:10" ht="12.75">
      <c r="B69" s="6" t="s">
        <v>66</v>
      </c>
      <c r="C69" s="7"/>
      <c r="D69" s="90">
        <f>SUM(D63:D68)</f>
        <v>3569398.31</v>
      </c>
      <c r="E69" s="91">
        <f>SUM(E63:E68)</f>
        <v>3569398.31</v>
      </c>
      <c r="F69" s="92">
        <f t="shared" si="5"/>
        <v>0</v>
      </c>
      <c r="G69" s="20"/>
      <c r="H69" s="90">
        <f>SUM(H63:H68)</f>
        <v>18586710.810000002</v>
      </c>
      <c r="I69" s="91">
        <f>SUM(I63:I68)-1</f>
        <v>18586710.810000002</v>
      </c>
      <c r="J69" s="93">
        <f t="shared" si="6"/>
        <v>0</v>
      </c>
    </row>
    <row r="70" spans="1:10" ht="12.75">
      <c r="A70" s="22" t="s">
        <v>53</v>
      </c>
      <c r="B70" s="6"/>
      <c r="C70" s="7"/>
      <c r="D70" s="40">
        <v>6387876.39</v>
      </c>
      <c r="E70" s="26">
        <v>6387876.39</v>
      </c>
      <c r="F70" s="27">
        <f t="shared" si="5"/>
        <v>0</v>
      </c>
      <c r="G70" s="20"/>
      <c r="H70" s="40">
        <v>25200458.18</v>
      </c>
      <c r="I70" s="26">
        <v>25200458.18</v>
      </c>
      <c r="J70" s="27">
        <f t="shared" si="6"/>
        <v>0</v>
      </c>
    </row>
    <row r="71" spans="1:10" ht="12.75">
      <c r="A71" s="22" t="s">
        <v>67</v>
      </c>
      <c r="C71" s="7"/>
      <c r="D71" s="33">
        <v>5898612.97</v>
      </c>
      <c r="E71" s="30">
        <v>5898612.97</v>
      </c>
      <c r="F71" s="31">
        <f t="shared" si="5"/>
        <v>0</v>
      </c>
      <c r="G71" s="20"/>
      <c r="H71" s="88">
        <v>13479143.6</v>
      </c>
      <c r="I71" s="18">
        <v>13479143.6</v>
      </c>
      <c r="J71" s="67">
        <f t="shared" si="6"/>
        <v>0</v>
      </c>
    </row>
    <row r="72" spans="1:10" ht="12.75">
      <c r="A72" s="22" t="s">
        <v>68</v>
      </c>
      <c r="C72" s="7"/>
      <c r="D72" s="33">
        <v>0</v>
      </c>
      <c r="E72" s="30">
        <v>0</v>
      </c>
      <c r="F72" s="31">
        <f t="shared" si="5"/>
        <v>0</v>
      </c>
      <c r="G72" s="20"/>
      <c r="H72" s="33">
        <v>14485.57</v>
      </c>
      <c r="I72" s="30">
        <v>14485.57</v>
      </c>
      <c r="J72" s="67">
        <f t="shared" si="6"/>
        <v>0</v>
      </c>
    </row>
    <row r="73" spans="2:10" ht="12.75">
      <c r="B73" s="6" t="s">
        <v>69</v>
      </c>
      <c r="C73" s="24"/>
      <c r="D73" s="90">
        <f>SUM(D70:D72)</f>
        <v>12286489.36</v>
      </c>
      <c r="E73" s="91">
        <f>SUM(E70:E72)</f>
        <v>12286489.36</v>
      </c>
      <c r="F73" s="92">
        <f>SUM(F70:F72)</f>
        <v>0</v>
      </c>
      <c r="G73" s="20"/>
      <c r="H73" s="90">
        <f>SUM(H70:H72)</f>
        <v>38694087.35</v>
      </c>
      <c r="I73" s="91">
        <f>SUM(I70:I72)+1</f>
        <v>38694088.35</v>
      </c>
      <c r="J73" s="93">
        <f>SUM(J70:J72)</f>
        <v>0</v>
      </c>
    </row>
    <row r="74" spans="2:10" ht="12.75">
      <c r="B74" s="6"/>
      <c r="C74" s="7" t="s">
        <v>70</v>
      </c>
      <c r="D74" s="47">
        <f>SUM(D73,D69)+1</f>
        <v>15855888.67</v>
      </c>
      <c r="E74" s="48">
        <f>SUM(E73,E69)+1</f>
        <v>15855888.67</v>
      </c>
      <c r="F74" s="49">
        <f t="shared" si="5"/>
        <v>0</v>
      </c>
      <c r="G74" s="20"/>
      <c r="H74" s="47">
        <f>SUM(H73,H69)+1</f>
        <v>57280799.160000004</v>
      </c>
      <c r="I74" s="48">
        <f>SUM(I73,I69)</f>
        <v>57280799.160000004</v>
      </c>
      <c r="J74" s="49">
        <f>SUM(H74-I74)</f>
        <v>0</v>
      </c>
    </row>
    <row r="75" spans="3:10" ht="12.75">
      <c r="C75" s="24"/>
      <c r="D75" s="17"/>
      <c r="E75" s="18"/>
      <c r="F75" s="19"/>
      <c r="G75" s="20"/>
      <c r="H75" s="17"/>
      <c r="I75" s="18"/>
      <c r="J75" s="21"/>
    </row>
    <row r="76" spans="3:10" ht="12.75">
      <c r="C76" s="7" t="s">
        <v>71</v>
      </c>
      <c r="D76" s="47">
        <f>SUM(D61+D74)</f>
        <v>162598206.69304058</v>
      </c>
      <c r="E76" s="48">
        <f>SUM(E61+E74)</f>
        <v>162523368.78</v>
      </c>
      <c r="F76" s="49">
        <f>SUM(F61+F74)</f>
        <v>74837.91304057837</v>
      </c>
      <c r="G76" s="20"/>
      <c r="H76" s="94">
        <f>SUM(H61+H74)</f>
        <v>836064153.2605138</v>
      </c>
      <c r="I76" s="95">
        <f>SUM(I61+I74)</f>
        <v>911591189.7299999</v>
      </c>
      <c r="J76" s="87">
        <f>SUM(J61+J74)</f>
        <v>-75527036.46948612</v>
      </c>
    </row>
    <row r="77" spans="1:10" ht="13.5" thickBot="1">
      <c r="A77" s="96" t="s">
        <v>72</v>
      </c>
      <c r="B77" s="97"/>
      <c r="C77" s="98"/>
      <c r="D77" s="99"/>
      <c r="E77" s="100">
        <f>+E29-E76+1</f>
        <v>22253748.76999998</v>
      </c>
      <c r="F77" s="101"/>
      <c r="G77" s="102"/>
      <c r="H77" s="99"/>
      <c r="I77" s="99">
        <f>+I29-I76</f>
        <v>37610150.76000011</v>
      </c>
      <c r="J77" s="103"/>
    </row>
    <row r="78" spans="1:3" ht="12.75">
      <c r="A78" s="104"/>
      <c r="B78"/>
      <c r="C78"/>
    </row>
    <row r="79" spans="1:9" ht="12.75">
      <c r="A79" s="104"/>
      <c r="B79" s="104"/>
      <c r="C79" s="104"/>
      <c r="E79" s="106">
        <f>+'[2]IYE'!O79</f>
        <v>22253748.76999998</v>
      </c>
      <c r="I79" s="39">
        <f>+'[2]IYE'!Q79</f>
        <v>37610150.58000016</v>
      </c>
    </row>
    <row r="80" spans="1:9" ht="12.75">
      <c r="A80"/>
      <c r="B80" s="104">
        <v>1</v>
      </c>
      <c r="C80" s="105" t="s">
        <v>73</v>
      </c>
      <c r="E80" s="106">
        <f>+E77-E79</f>
        <v>0</v>
      </c>
      <c r="F80" s="106"/>
      <c r="G80" s="39"/>
      <c r="H80" s="39"/>
      <c r="I80" s="39">
        <f>+I77-I79</f>
        <v>0.1799999475479126</v>
      </c>
    </row>
    <row r="81" spans="2:8" ht="12.75">
      <c r="B81" s="6">
        <v>2</v>
      </c>
      <c r="C81" s="23" t="s">
        <v>74</v>
      </c>
      <c r="H81" s="39"/>
    </row>
    <row r="82" spans="2:8" ht="12.75">
      <c r="B82" s="6">
        <v>3</v>
      </c>
      <c r="C82" s="23" t="s">
        <v>75</v>
      </c>
      <c r="H82" s="39"/>
    </row>
    <row r="83" spans="2:3" ht="12.75">
      <c r="B83" s="107">
        <v>4</v>
      </c>
      <c r="C83" s="108" t="s">
        <v>76</v>
      </c>
    </row>
    <row r="84" spans="2:3" ht="12.75">
      <c r="B84" s="107">
        <v>5</v>
      </c>
      <c r="C84" s="108" t="s">
        <v>77</v>
      </c>
    </row>
    <row r="85" ht="12.75">
      <c r="B85" s="6"/>
    </row>
  </sheetData>
  <sheetProtection/>
  <mergeCells count="5">
    <mergeCell ref="A1:J1"/>
    <mergeCell ref="A2:J2"/>
    <mergeCell ref="A3:J3"/>
    <mergeCell ref="D4:F4"/>
    <mergeCell ref="H4:J4"/>
  </mergeCells>
  <printOptions/>
  <pageMargins left="0.7480314960629921" right="0.7480314960629921" top="0.7086614173228347" bottom="0.7480314960629921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Casillas</dc:creator>
  <cp:keywords/>
  <dc:description/>
  <cp:lastModifiedBy>Jose Rene</cp:lastModifiedBy>
  <dcterms:created xsi:type="dcterms:W3CDTF">2012-07-17T19:15:43Z</dcterms:created>
  <dcterms:modified xsi:type="dcterms:W3CDTF">2012-08-06T17:51:40Z</dcterms:modified>
  <cp:category/>
  <cp:version/>
  <cp:contentType/>
  <cp:contentStatus/>
</cp:coreProperties>
</file>